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00" activeTab="0"/>
  </bookViews>
  <sheets>
    <sheet name="Balance Consolidado 2016" sheetId="1" r:id="rId1"/>
  </sheets>
  <definedNames>
    <definedName name="_xlnm.Print_Area" localSheetId="0">'Balance Consolidado 2016'!$A$1:$O$113</definedName>
    <definedName name="_xlnm.Print_Titles" localSheetId="0">'Balance Consolidado 2016'!$1:$6</definedName>
  </definedNames>
  <calcPr fullCalcOnLoad="1"/>
</workbook>
</file>

<file path=xl/sharedStrings.xml><?xml version="1.0" encoding="utf-8"?>
<sst xmlns="http://schemas.openxmlformats.org/spreadsheetml/2006/main" count="180" uniqueCount="154">
  <si>
    <t>CUENTA GENERAL PRESUPUESTO 2016</t>
  </si>
  <si>
    <t>BALANCE CONSOLIDADO</t>
  </si>
  <si>
    <t>Delegación de RR.HH., Economía y Patrimonio</t>
  </si>
  <si>
    <t>A C T I V O</t>
  </si>
  <si>
    <t>CUENTAS PGCPAL 2013</t>
  </si>
  <si>
    <t>DENOMINACION</t>
  </si>
  <si>
    <t>DIPUTACION</t>
  </si>
  <si>
    <t>CEMCI</t>
  </si>
  <si>
    <t>CONSORCIO PROVINCIAL DE BOMBEROS</t>
  </si>
  <si>
    <t>PATRONATO GARCÍA LORCA</t>
  </si>
  <si>
    <t>PATRONATO DE TURISMO</t>
  </si>
  <si>
    <t>SERV. PROV. TRIBUTARIO</t>
  </si>
  <si>
    <t>APEI</t>
  </si>
  <si>
    <t>VISOGSA</t>
  </si>
  <si>
    <t>GRANADA INNOVA</t>
  </si>
  <si>
    <t>TOTALES</t>
  </si>
  <si>
    <t>AJUSTES</t>
  </si>
  <si>
    <t>ELIMINACIONES</t>
  </si>
  <si>
    <t>TOTAL CONSOLIDADO</t>
  </si>
  <si>
    <t>A) ACTIVO NO CORRIENTE</t>
  </si>
  <si>
    <t>I) INMOVILIZADO INTANGIBLE</t>
  </si>
  <si>
    <t>200, 201, (2800) (2801)</t>
  </si>
  <si>
    <t>1. INVERSIÓN EN INVESTIGACIÓN Y DESARROLLO</t>
  </si>
  <si>
    <t>203 (2803) (2903)</t>
  </si>
  <si>
    <t>2. PROPIEDAD INDUSTRIAL E INTELECTUAL</t>
  </si>
  <si>
    <t>206 (2806) (2906)</t>
  </si>
  <si>
    <t>3. APLICACIONES INFORMÁTICAS</t>
  </si>
  <si>
    <t>207 (2807) (2907)</t>
  </si>
  <si>
    <t>4. INVERSIONES S/ ACTIVOS UTILIZADOS EN RÉGIMEN DE ARRENDAMIENTO O CEDIDOS</t>
  </si>
  <si>
    <t>208, 209 (2809) (2909)</t>
  </si>
  <si>
    <t>5. OTRO INMOVILIZADO INTANGIBLE</t>
  </si>
  <si>
    <t>II) INMOVILIZADO MATERIAL</t>
  </si>
  <si>
    <t>210 (2810) (2910) (2990)</t>
  </si>
  <si>
    <t xml:space="preserve">1. TERRENOS </t>
  </si>
  <si>
    <t>211 (2811) (2911) (2991)</t>
  </si>
  <si>
    <t>2. CONSTRUCCIONES</t>
  </si>
  <si>
    <t>212 (2812) (2912) (2992)</t>
  </si>
  <si>
    <t>3. INFRAESTRUCTURAS</t>
  </si>
  <si>
    <t>213 (2813) (2913) (2993)</t>
  </si>
  <si>
    <t>4. BIENES DEL PATRIMONIO HISTÓRICO</t>
  </si>
  <si>
    <t>214, 215, 216, 217, 218, 219 (2814) (2815) (2816) (2817) (2818) (2819) (2914) (2915) (2916) (2917) (2918) (2919) (2999)</t>
  </si>
  <si>
    <t xml:space="preserve">5. OTRO INMOVILIZADO MATERIAL </t>
  </si>
  <si>
    <t>2300, 2310, 232, 233, 234, 235, 237, 238, 2390</t>
  </si>
  <si>
    <t>6. INMOVILIZADO MATERIAL EN CURSO Y ANTICIPOS</t>
  </si>
  <si>
    <t>III) INVERSIONES INMOBILIARIAS</t>
  </si>
  <si>
    <t>220 (2820) (2920)</t>
  </si>
  <si>
    <t>221 (2821) (2921)</t>
  </si>
  <si>
    <t>3. INVERSIONES INMOBILIARIAS EN CURSO Y ANTICIPOS</t>
  </si>
  <si>
    <t>IV) PATRIMONIO PUBLICO DEL SUELO</t>
  </si>
  <si>
    <t>240 (2840) (2930)</t>
  </si>
  <si>
    <t>241 (2841) (2931)</t>
  </si>
  <si>
    <t>243, 244, 248</t>
  </si>
  <si>
    <t>3. EN CONSTRUCCIÓN Y ANTICIPOS</t>
  </si>
  <si>
    <t>249 (2849) (2939)</t>
  </si>
  <si>
    <t>4. OTRO PATRIMONIO PÚBLICO DEL SUELO</t>
  </si>
  <si>
    <t>V) INVERSIONES FINANCIERAS A LARGO PLAZO EN ENTIDADES DEL GRUPO, MUTIGRUPO Y ASOCIADAS</t>
  </si>
  <si>
    <t>2500, 2510 (2940)</t>
  </si>
  <si>
    <t>1. INVERSIONES FINANCIERAS EN PATRIMONIO DE ENTIDADES DE DERECHO PÚBLICO</t>
  </si>
  <si>
    <t>2501, 2511 (259) (2941)</t>
  </si>
  <si>
    <t>2. INVERSIONES FINANCIERAS EN PATRIMONIO DE SOCIEDADES</t>
  </si>
  <si>
    <t>2502, 2512 (2942)</t>
  </si>
  <si>
    <t>3. INVERSIONES FINANCIERAS EN PATRIMONIO DE OTRAS ENTIDADES</t>
  </si>
  <si>
    <t>252, 253, 255 (295) (2960)</t>
  </si>
  <si>
    <t>4. CRÉDITOS Y VALORES REPRESENTATIVOS DE DEUDA</t>
  </si>
  <si>
    <t>257, 258 (2961) (2962)</t>
  </si>
  <si>
    <t>5. OTRAS INVERSIONES FINANCIERAS</t>
  </si>
  <si>
    <t xml:space="preserve">VI) INVERSIONES FINANCIERAS A LARGO PLAZO </t>
  </si>
  <si>
    <t>260 (269)</t>
  </si>
  <si>
    <t>1. INVERSIONES FINANCIERAS EN PATRIMONIO</t>
  </si>
  <si>
    <t>261, 2620, 2629, 264, 266, 267 (297) (2980)</t>
  </si>
  <si>
    <t>2. CRÉDITOS Y VALORES REPRESENTATIVOS DE DEUDA</t>
  </si>
  <si>
    <t>3. DERIVADOS FINANCIEROS</t>
  </si>
  <si>
    <t>268, 27 (2981) (2982)</t>
  </si>
  <si>
    <t>4. OTRAS INVERSIONES FINANCIERAS</t>
  </si>
  <si>
    <t>2621, (2963)</t>
  </si>
  <si>
    <t>VII) DEUDORES Y OTRAS CUENTAS A COBRAR A LARGO PLAZO</t>
  </si>
  <si>
    <t>B) ACTIVO CORRIENTE</t>
  </si>
  <si>
    <t>38, (398)</t>
  </si>
  <si>
    <t>I) ACTIVOS EN ESTADO DE VENTA</t>
  </si>
  <si>
    <t>II) EXISTENCIAS</t>
  </si>
  <si>
    <t>1. ACTIVOS CONSTRUIDOS O ADQUIRIDOS PARA OTRAS ENTIDADES</t>
  </si>
  <si>
    <t>30, 35 (390) (395)</t>
  </si>
  <si>
    <t>2. MERCADERÍAS Y PRODUCTOS TERMINADOS</t>
  </si>
  <si>
    <t>31, 32, 33, 34, 36 (391) (392) (393) (394) (396)</t>
  </si>
  <si>
    <t>3. APROVISIONAMIENTOS Y OTROS</t>
  </si>
  <si>
    <t>III) DEUDORES Y OTRAS CUENTAS A COBRAR A CORTO PLAZO</t>
  </si>
  <si>
    <t>4300, 4310, 4430, 446 (4900)</t>
  </si>
  <si>
    <t>1. DEUDORES POR OPERACIONES DE GESTIÓN</t>
  </si>
  <si>
    <t>4301, 4311, 4431, 440, 441, 442, 449 (4901), 550, 555, 558</t>
  </si>
  <si>
    <t>2. OTRAS CUENTAS A COBRAR</t>
  </si>
  <si>
    <t>3. ADMINISTRACIONES PÚBLICAS</t>
  </si>
  <si>
    <t>4. DEUDORES POR ADMINISTRACIÓN DE RECURSOS POR CUENTA DE OTROS ENTES PÚBLICOS</t>
  </si>
  <si>
    <t>IV) INVERSIONES FINANCIERAS A CORTO PLAZO EN ENTIDADES DEL GRUPO, MULTIGRUPO Y ASOCIADAS</t>
  </si>
  <si>
    <t>530, 531 (539) (594)</t>
  </si>
  <si>
    <t>1. INVERSIONES FINANCIERAS EN PATRIMONIO DE ENTIDADES DEL GRUPO, MULTIGRUPO Y ASOCIADAS</t>
  </si>
  <si>
    <t>4302, 4312, 4432 (4902) 532, 533, 535 (595) (5960)</t>
  </si>
  <si>
    <t>536, 537, 538 (5961) (5962)</t>
  </si>
  <si>
    <t>3. OTRAS INVERSIONES</t>
  </si>
  <si>
    <t>V) INVERSIONES FINANCIERAS A CORTO PLAZO</t>
  </si>
  <si>
    <t>540 (549)</t>
  </si>
  <si>
    <t>4303, 4313, 4433, (4903), 541, 542, 544, 546, 547, (597) (5980)</t>
  </si>
  <si>
    <t>545, 548, 565, 566, (5981) (5982)</t>
  </si>
  <si>
    <t>480, 567</t>
  </si>
  <si>
    <t>VI) AJUSTES POR PERIODIFICACIÓN</t>
  </si>
  <si>
    <t>VII) EFECTIVO Y OTROS ACTIVOS LÍQUIDOS EQUIVALENTES</t>
  </si>
  <si>
    <t>1. OTROS ACTIVOS LÍQUIDOS EQUIVALENTES</t>
  </si>
  <si>
    <t>556, 570, 571, 572, 573, 574, 575</t>
  </si>
  <si>
    <t>2. TESORERÍA</t>
  </si>
  <si>
    <t>AJUSTE POR HOMOGENEIZACIÓN DE CRITERIOS (Art. 51.5 Orden MHAP 1489/13)</t>
  </si>
  <si>
    <t>TOTAL ACTIVO (A+B)</t>
  </si>
  <si>
    <t>P A S I V O</t>
  </si>
  <si>
    <t>A) PATRIMONIO NETO</t>
  </si>
  <si>
    <t>100, 101</t>
  </si>
  <si>
    <t>I) PATRIMONIO</t>
  </si>
  <si>
    <t>II) PATRIMONIO GENERADO</t>
  </si>
  <si>
    <t>120, 121</t>
  </si>
  <si>
    <t xml:space="preserve">1. RESULTADOS EJERCICIOS ANTERIORES </t>
  </si>
  <si>
    <t>1. RESULTADOS DEL EJERCICIO (BENEFICIO)</t>
  </si>
  <si>
    <t>III) AJUSTES POR CAMBIO DE VALOR</t>
  </si>
  <si>
    <t>1. INMOVILIZADO NO FINANCIERO</t>
  </si>
  <si>
    <t>2. ACTIVOS FINANCIEROS DISPONIBLES PARA LA VENTA</t>
  </si>
  <si>
    <t>3. OPERACIONES DE COBERTURA</t>
  </si>
  <si>
    <t>130, 131, 132</t>
  </si>
  <si>
    <t>IV) SUBVENCIONES RECIBIDAS PENDIENTES DE IMPUTACIÓN A RESULTADOS</t>
  </si>
  <si>
    <t>B) PASIVO NO CORRIENTE</t>
  </si>
  <si>
    <t xml:space="preserve">I) PROVISIONES A LARGO PLAZO     </t>
  </si>
  <si>
    <t>II) DEUDAS A LARGO PLAZO</t>
  </si>
  <si>
    <t xml:space="preserve">1. OBLIGACIONES Y OTROS VALORES NEGOCIABLES </t>
  </si>
  <si>
    <t>170, 177</t>
  </si>
  <si>
    <t>2. DEUDAS CON ENTIDADES DE CRÉDITO</t>
  </si>
  <si>
    <t>173, 174, 178, 179, 180, 185</t>
  </si>
  <si>
    <t>4. OTRAS DEUDAS</t>
  </si>
  <si>
    <t>III) DEUDAS CON ENTIDADES DEL GRUPO, MULTIGRUPO Y ASOCIADAS A LARGO PLAZO</t>
  </si>
  <si>
    <t>IV) ACREEDORES Y OTRAS CUENTAS A PAGAR A LARGO PLAZO</t>
  </si>
  <si>
    <t>V) AJUSTES POR PERIODIFICACIÓN A LARGO PLAZO</t>
  </si>
  <si>
    <t>C) PASIVO CORRIENTE</t>
  </si>
  <si>
    <t>I) PROVISIONES A CORTO PLAZO</t>
  </si>
  <si>
    <t>II) DEUDAS A CORTO PLAZO</t>
  </si>
  <si>
    <t>1. OBLIGACIONES Y OTROS VALORES NEGOCIABLES</t>
  </si>
  <si>
    <t>520, 521, 527</t>
  </si>
  <si>
    <t>2. DEUDAS CON ENTIDADES DE CREDITO</t>
  </si>
  <si>
    <t>4003, 4013, 4133, 4183, 523, 524, 528, 529, 560, 561</t>
  </si>
  <si>
    <t>3. OTRAS DEUDAS</t>
  </si>
  <si>
    <t>4002, 4012, 4132, 4182, 51</t>
  </si>
  <si>
    <t>III) DEUDAS CON ENTIDADES DEL GRUPO, MULTIGRUPO Y ASOCIADAS A CORTO PLAZO</t>
  </si>
  <si>
    <t>IV) ACREEDORES Y OTRAS CUENTAS A PAGAR A CORTO PLAZO</t>
  </si>
  <si>
    <t>4000, 4010, 411, 4130, 416, 4180, 522</t>
  </si>
  <si>
    <t>1. ACREEDORES POR OPERACIONES DE GESTIÓN</t>
  </si>
  <si>
    <t>4001, 4011, 410,4131,414,4181 419, 550, 554, 559</t>
  </si>
  <si>
    <t>2. OTRAS CUENTAS A PAGAR</t>
  </si>
  <si>
    <t>4. ACREEDORES POR ADMINISTRACIÓN DE RECURSOS POR CUENTA DE OTROS ENTES PÚBLICOS</t>
  </si>
  <si>
    <t>485, 568</t>
  </si>
  <si>
    <t>V) AJUSTES POR PERIODIFICACION</t>
  </si>
  <si>
    <t>TOTAL PATRIMONIO NETO Y PASIVO (A+B+C)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</si>
</sst>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pta&quot;_-;\-* #,##0.00\ &quot;pta&quot;_-;_-* &quot;-&quot;??\ &quot;pta&quot;_-;_-@_-"/>
  </numFmts>
  <fonts count="6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6"/>
      <name val="MS Sans Serif"/>
      <family val="0"/>
    </font>
    <font>
      <sz val="10"/>
      <name val="Arial"/>
      <family val="2"/>
    </font>
    <font>
      <sz val="8"/>
      <name val="Goudy Old Style"/>
      <family val="1"/>
    </font>
    <font>
      <b/>
      <sz val="11"/>
      <name val="Verdana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MS Sans Serif"/>
      <family val="0"/>
    </font>
    <font>
      <b/>
      <sz val="8"/>
      <color indexed="18"/>
      <name val="MS Sans Serif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MS Sans Serif"/>
      <family val="0"/>
    </font>
    <font>
      <b/>
      <sz val="10"/>
      <name val="Arial"/>
      <family val="2"/>
    </font>
    <font>
      <sz val="8"/>
      <color indexed="12"/>
      <name val="MS Sans Serif"/>
      <family val="0"/>
    </font>
    <font>
      <sz val="7"/>
      <name val="MS Sans Serif"/>
      <family val="2"/>
    </font>
    <font>
      <sz val="9"/>
      <color indexed="8"/>
      <name val="Goudy Old Style"/>
      <family val="1"/>
    </font>
    <font>
      <sz val="8"/>
      <color indexed="16"/>
      <name val="MS Sans Serif"/>
      <family val="0"/>
    </font>
    <font>
      <sz val="8"/>
      <color indexed="10"/>
      <name val="Arial"/>
      <family val="2"/>
    </font>
    <font>
      <b/>
      <sz val="8"/>
      <color indexed="10"/>
      <name val="MS Sans Serif"/>
      <family val="0"/>
    </font>
    <font>
      <sz val="10"/>
      <color indexed="10"/>
      <name val="Arial"/>
      <family val="2"/>
    </font>
    <font>
      <sz val="8"/>
      <color indexed="10"/>
      <name val="MS Sans Serif"/>
      <family val="0"/>
    </font>
    <font>
      <b/>
      <sz val="14"/>
      <color indexed="16"/>
      <name val="Bookman Old Style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rgb="FF990000"/>
      <name val="MS Sans Serif"/>
      <family val="0"/>
    </font>
    <font>
      <b/>
      <sz val="8"/>
      <color rgb="FFFF0000"/>
      <name val="MS Sans Serif"/>
      <family val="0"/>
    </font>
    <font>
      <sz val="10"/>
      <color rgb="FFFF0000"/>
      <name val="Arial"/>
      <family val="2"/>
    </font>
    <font>
      <sz val="8"/>
      <color rgb="FFFF0000"/>
      <name val="MS Sans Serif"/>
      <family val="0"/>
    </font>
    <font>
      <sz val="9"/>
      <color theme="1"/>
      <name val="Goudy Old Style"/>
      <family val="1"/>
    </font>
    <font>
      <b/>
      <sz val="14"/>
      <color rgb="FF99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55" applyFont="1" applyFill="1" applyAlignment="1">
      <alignment wrapText="1"/>
      <protection/>
    </xf>
    <xf numFmtId="0" fontId="4" fillId="0" borderId="0" xfId="55" applyFont="1" applyFill="1" applyAlignment="1">
      <alignment horizontal="left" indent="1"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0" fontId="7" fillId="0" borderId="0" xfId="55" applyFont="1" applyFill="1" applyAlignment="1">
      <alignment vertical="top"/>
      <protection/>
    </xf>
    <xf numFmtId="0" fontId="4" fillId="0" borderId="0" xfId="55" applyFont="1" applyFill="1" applyAlignment="1">
      <alignment/>
      <protection/>
    </xf>
    <xf numFmtId="4" fontId="4" fillId="0" borderId="0" xfId="55" applyNumberFormat="1" applyFont="1" applyFill="1">
      <alignment/>
      <protection/>
    </xf>
    <xf numFmtId="0" fontId="7" fillId="0" borderId="0" xfId="55" applyFont="1" applyFill="1" applyAlignment="1">
      <alignment horizontal="center" vertical="top"/>
      <protection/>
    </xf>
    <xf numFmtId="0" fontId="9" fillId="0" borderId="0" xfId="53" applyNumberFormat="1" applyFont="1" applyFill="1" applyBorder="1">
      <alignment/>
      <protection/>
    </xf>
    <xf numFmtId="0" fontId="57" fillId="0" borderId="0" xfId="55" applyNumberFormat="1" applyFont="1" applyFill="1" applyBorder="1" applyAlignment="1">
      <alignment vertical="top"/>
      <protection/>
    </xf>
    <xf numFmtId="0" fontId="3" fillId="0" borderId="0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12" fillId="0" borderId="0" xfId="55" applyFont="1" applyFill="1" applyBorder="1" applyAlignment="1">
      <alignment vertical="center"/>
      <protection/>
    </xf>
    <xf numFmtId="0" fontId="12" fillId="0" borderId="0" xfId="55" applyFont="1" applyBorder="1" applyAlignment="1">
      <alignment vertical="center"/>
      <protection/>
    </xf>
    <xf numFmtId="0" fontId="11" fillId="0" borderId="0" xfId="55" applyFont="1" applyBorder="1" applyAlignment="1">
      <alignment vertical="center"/>
      <protection/>
    </xf>
    <xf numFmtId="0" fontId="11" fillId="0" borderId="0" xfId="55" applyFont="1" applyFill="1" applyBorder="1" applyAlignment="1">
      <alignment vertical="top"/>
      <protection/>
    </xf>
    <xf numFmtId="0" fontId="3" fillId="0" borderId="0" xfId="55" applyFont="1" applyFill="1" applyBorder="1" applyAlignment="1">
      <alignment vertical="top"/>
      <protection/>
    </xf>
    <xf numFmtId="0" fontId="3" fillId="0" borderId="0" xfId="55" applyFont="1" applyBorder="1" applyAlignment="1">
      <alignment vertical="top"/>
      <protection/>
    </xf>
    <xf numFmtId="0" fontId="58" fillId="0" borderId="0" xfId="55" applyFont="1" applyFill="1" applyBorder="1" applyAlignment="1">
      <alignment vertical="top"/>
      <protection/>
    </xf>
    <xf numFmtId="4" fontId="59" fillId="0" borderId="0" xfId="55" applyNumberFormat="1" applyFont="1" applyFill="1" applyBorder="1" applyAlignment="1">
      <alignment horizontal="right" vertical="top"/>
      <protection/>
    </xf>
    <xf numFmtId="0" fontId="60" fillId="0" borderId="0" xfId="55" applyFont="1" applyFill="1" applyBorder="1" applyAlignment="1">
      <alignment vertical="top"/>
      <protection/>
    </xf>
    <xf numFmtId="0" fontId="60" fillId="0" borderId="0" xfId="55" applyFont="1" applyBorder="1" applyAlignment="1">
      <alignment vertical="top"/>
      <protection/>
    </xf>
    <xf numFmtId="4" fontId="5" fillId="0" borderId="0" xfId="55" applyNumberFormat="1" applyFont="1" applyFill="1" applyBorder="1" applyAlignment="1">
      <alignment horizontal="right" vertical="center"/>
      <protection/>
    </xf>
    <xf numFmtId="0" fontId="15" fillId="0" borderId="0" xfId="55" applyFont="1" applyFill="1" applyBorder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4" fontId="14" fillId="0" borderId="0" xfId="55" applyNumberFormat="1" applyFont="1" applyFill="1" applyBorder="1" applyAlignment="1">
      <alignment horizontal="right" vertical="center"/>
      <protection/>
    </xf>
    <xf numFmtId="0" fontId="12" fillId="0" borderId="0" xfId="55" applyFont="1" applyFill="1" applyBorder="1" applyAlignment="1">
      <alignment vertical="top"/>
      <protection/>
    </xf>
    <xf numFmtId="0" fontId="12" fillId="0" borderId="0" xfId="55" applyFont="1" applyBorder="1" applyAlignment="1">
      <alignment vertical="top"/>
      <protection/>
    </xf>
    <xf numFmtId="0" fontId="3" fillId="0" borderId="0" xfId="55" applyFont="1" applyFill="1" applyBorder="1" applyAlignment="1">
      <alignment vertical="top"/>
      <protection/>
    </xf>
    <xf numFmtId="4" fontId="16" fillId="0" borderId="0" xfId="55" applyNumberFormat="1" applyFont="1" applyFill="1" applyBorder="1" applyAlignment="1">
      <alignment horizontal="right" vertical="top"/>
      <protection/>
    </xf>
    <xf numFmtId="0" fontId="17" fillId="0" borderId="0" xfId="55" applyFont="1" applyFill="1" applyBorder="1" applyAlignment="1">
      <alignment vertical="center"/>
      <protection/>
    </xf>
    <xf numFmtId="0" fontId="17" fillId="0" borderId="0" xfId="55" applyFont="1" applyBorder="1" applyAlignment="1">
      <alignment vertical="center"/>
      <protection/>
    </xf>
    <xf numFmtId="0" fontId="3" fillId="0" borderId="0" xfId="55" applyFont="1" applyFill="1" applyAlignment="1">
      <alignment horizontal="left" indent="1"/>
      <protection/>
    </xf>
    <xf numFmtId="0" fontId="11" fillId="0" borderId="0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0" fontId="18" fillId="0" borderId="0" xfId="55" applyFont="1" applyFill="1" applyAlignment="1">
      <alignment horizontal="left" indent="1"/>
      <protection/>
    </xf>
    <xf numFmtId="0" fontId="18" fillId="0" borderId="0" xfId="55" applyFont="1" applyFill="1">
      <alignment/>
      <protection/>
    </xf>
    <xf numFmtId="4" fontId="3" fillId="0" borderId="0" xfId="55" applyNumberFormat="1" applyFont="1" applyFill="1" applyBorder="1">
      <alignment/>
      <protection/>
    </xf>
    <xf numFmtId="8" fontId="18" fillId="0" borderId="0" xfId="51" applyNumberFormat="1" applyFont="1" applyFill="1" applyAlignment="1">
      <alignment/>
    </xf>
    <xf numFmtId="4" fontId="14" fillId="0" borderId="0" xfId="55" applyNumberFormat="1" applyFont="1" applyFill="1" applyBorder="1" applyAlignment="1">
      <alignment horizontal="right"/>
      <protection/>
    </xf>
    <xf numFmtId="4" fontId="18" fillId="0" borderId="0" xfId="55" applyNumberFormat="1" applyFont="1" applyFill="1" applyAlignment="1">
      <alignment horizontal="left" indent="1"/>
      <protection/>
    </xf>
    <xf numFmtId="4" fontId="2" fillId="0" borderId="0" xfId="55" applyNumberFormat="1" applyFont="1" applyFill="1" applyAlignment="1">
      <alignment horizontal="left" indent="1"/>
      <protection/>
    </xf>
    <xf numFmtId="0" fontId="18" fillId="0" borderId="0" xfId="55" applyFont="1" applyFill="1" applyAlignment="1">
      <alignment horizontal="center"/>
      <protection/>
    </xf>
    <xf numFmtId="4" fontId="2" fillId="0" borderId="0" xfId="55" applyNumberFormat="1" applyFont="1" applyFill="1" applyAlignment="1">
      <alignment horizontal="center"/>
      <protection/>
    </xf>
    <xf numFmtId="4" fontId="18" fillId="0" borderId="0" xfId="55" applyNumberFormat="1" applyFont="1" applyFill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4" fontId="3" fillId="0" borderId="0" xfId="55" applyNumberFormat="1" applyFont="1" applyFill="1" applyAlignment="1">
      <alignment horizontal="center"/>
      <protection/>
    </xf>
    <xf numFmtId="0" fontId="3" fillId="0" borderId="1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3" fillId="0" borderId="0" xfId="55" applyFont="1" applyFill="1" applyAlignment="1" applyProtection="1">
      <alignment wrapText="1"/>
      <protection/>
    </xf>
    <xf numFmtId="0" fontId="4" fillId="0" borderId="0" xfId="55" applyFont="1" applyFill="1" applyAlignment="1" applyProtection="1">
      <alignment horizontal="left" indent="1"/>
      <protection/>
    </xf>
    <xf numFmtId="0" fontId="4" fillId="0" borderId="0" xfId="55" applyFont="1" applyFill="1" applyProtection="1">
      <alignment/>
      <protection/>
    </xf>
    <xf numFmtId="0" fontId="4" fillId="0" borderId="0" xfId="55" applyFont="1" applyFill="1" applyBorder="1" applyProtection="1">
      <alignment/>
      <protection/>
    </xf>
    <xf numFmtId="0" fontId="4" fillId="0" borderId="0" xfId="55" applyFont="1" applyBorder="1" applyProtection="1">
      <alignment/>
      <protection/>
    </xf>
    <xf numFmtId="0" fontId="6" fillId="0" borderId="0" xfId="53" applyFont="1" applyAlignment="1" applyProtection="1">
      <alignment horizontal="left" wrapText="1"/>
      <protection/>
    </xf>
    <xf numFmtId="0" fontId="7" fillId="0" borderId="0" xfId="55" applyFont="1" applyFill="1" applyAlignment="1" applyProtection="1">
      <alignment horizontal="right" vertical="top"/>
      <protection/>
    </xf>
    <xf numFmtId="0" fontId="8" fillId="0" borderId="0" xfId="53" applyFont="1" applyAlignment="1" applyProtection="1">
      <alignment wrapText="1"/>
      <protection/>
    </xf>
    <xf numFmtId="4" fontId="4" fillId="0" borderId="0" xfId="55" applyNumberFormat="1" applyFont="1" applyFill="1" applyProtection="1">
      <alignment/>
      <protection/>
    </xf>
    <xf numFmtId="0" fontId="7" fillId="0" borderId="0" xfId="53" applyNumberFormat="1" applyFont="1" applyFill="1" applyBorder="1" applyAlignment="1" applyProtection="1">
      <alignment horizontal="right"/>
      <protection/>
    </xf>
    <xf numFmtId="0" fontId="61" fillId="0" borderId="0" xfId="54" applyFont="1" applyAlignment="1" applyProtection="1">
      <alignment horizontal="left" vertical="top" indent="1"/>
      <protection/>
    </xf>
    <xf numFmtId="0" fontId="9" fillId="0" borderId="0" xfId="53" applyNumberFormat="1" applyFont="1" applyFill="1" applyAlignment="1" applyProtection="1">
      <alignment horizontal="left" indent="1"/>
      <protection/>
    </xf>
    <xf numFmtId="0" fontId="10" fillId="0" borderId="0" xfId="53" applyNumberFormat="1" applyFont="1" applyFill="1" applyAlignment="1" applyProtection="1">
      <alignment horizontal="center" vertical="center"/>
      <protection/>
    </xf>
    <xf numFmtId="4" fontId="10" fillId="0" borderId="0" xfId="55" applyNumberFormat="1" applyFont="1" applyFill="1" applyBorder="1" applyAlignment="1" applyProtection="1">
      <alignment horizontal="center" vertical="center"/>
      <protection/>
    </xf>
    <xf numFmtId="4" fontId="10" fillId="0" borderId="0" xfId="53" applyNumberFormat="1" applyFont="1" applyFill="1" applyAlignment="1" applyProtection="1">
      <alignment horizontal="right" vertical="center"/>
      <protection/>
    </xf>
    <xf numFmtId="0" fontId="10" fillId="0" borderId="0" xfId="53" applyNumberFormat="1" applyFont="1" applyFill="1" applyAlignment="1" applyProtection="1">
      <alignment horizontal="right" vertical="center"/>
      <protection/>
    </xf>
    <xf numFmtId="4" fontId="9" fillId="0" borderId="0" xfId="53" applyNumberFormat="1" applyFont="1" applyFill="1" applyBorder="1" applyProtection="1">
      <alignment/>
      <protection/>
    </xf>
    <xf numFmtId="0" fontId="7" fillId="0" borderId="0" xfId="53" applyNumberFormat="1" applyFont="1" applyFill="1" applyBorder="1" applyAlignment="1" applyProtection="1">
      <alignment/>
      <protection/>
    </xf>
    <xf numFmtId="0" fontId="62" fillId="0" borderId="11" xfId="55" applyNumberFormat="1" applyFont="1" applyFill="1" applyBorder="1" applyAlignment="1" applyProtection="1">
      <alignment horizontal="center" vertical="top"/>
      <protection/>
    </xf>
    <xf numFmtId="0" fontId="10" fillId="0" borderId="12" xfId="55" applyNumberFormat="1" applyFont="1" applyFill="1" applyBorder="1" applyAlignment="1" applyProtection="1">
      <alignment horizontal="center" wrapText="1"/>
      <protection/>
    </xf>
    <xf numFmtId="0" fontId="10" fillId="0" borderId="12" xfId="55" applyNumberFormat="1" applyFont="1" applyFill="1" applyBorder="1" applyAlignment="1" applyProtection="1">
      <alignment horizontal="left" indent="1"/>
      <protection/>
    </xf>
    <xf numFmtId="0" fontId="10" fillId="0" borderId="12" xfId="55" applyNumberFormat="1" applyFont="1" applyFill="1" applyBorder="1" applyAlignment="1" applyProtection="1">
      <alignment horizontal="center"/>
      <protection/>
    </xf>
    <xf numFmtId="0" fontId="10" fillId="0" borderId="13" xfId="55" applyFont="1" applyFill="1" applyBorder="1" applyAlignment="1" applyProtection="1">
      <alignment horizontal="center" vertical="top" wrapText="1"/>
      <protection/>
    </xf>
    <xf numFmtId="0" fontId="9" fillId="0" borderId="10" xfId="55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 horizontal="right"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9" fillId="0" borderId="14" xfId="55" applyNumberFormat="1" applyFont="1" applyFill="1" applyBorder="1" applyAlignment="1" applyProtection="1">
      <alignment horizontal="right" vertical="center"/>
      <protection/>
    </xf>
    <xf numFmtId="0" fontId="10" fillId="0" borderId="10" xfId="55" applyFont="1" applyFill="1" applyBorder="1" applyAlignment="1" applyProtection="1">
      <alignment horizontal="left" vertical="top" indent="1"/>
      <protection/>
    </xf>
    <xf numFmtId="4" fontId="10" fillId="0" borderId="10" xfId="55" applyNumberFormat="1" applyFont="1" applyFill="1" applyBorder="1" applyAlignment="1" applyProtection="1">
      <alignment horizontal="right" vertical="top"/>
      <protection/>
    </xf>
    <xf numFmtId="0" fontId="9" fillId="0" borderId="13" xfId="55" applyFont="1" applyFill="1" applyBorder="1" applyAlignment="1" applyProtection="1">
      <alignment horizontal="center" vertical="top" wrapText="1"/>
      <protection/>
    </xf>
    <xf numFmtId="0" fontId="10" fillId="0" borderId="10" xfId="55" applyFont="1" applyFill="1" applyBorder="1" applyAlignment="1" applyProtection="1">
      <alignment horizontal="left" vertical="top" indent="2"/>
      <protection/>
    </xf>
    <xf numFmtId="4" fontId="10" fillId="0" borderId="13" xfId="55" applyNumberFormat="1" applyFont="1" applyFill="1" applyBorder="1" applyAlignment="1" applyProtection="1">
      <alignment horizontal="right" vertical="top"/>
      <protection/>
    </xf>
    <xf numFmtId="4" fontId="9" fillId="0" borderId="10" xfId="55" applyNumberFormat="1" applyFont="1" applyFill="1" applyBorder="1" applyAlignment="1" applyProtection="1">
      <alignment horizontal="right" vertical="top"/>
      <protection/>
    </xf>
    <xf numFmtId="0" fontId="9" fillId="0" borderId="10" xfId="55" applyFont="1" applyFill="1" applyBorder="1" applyAlignment="1" applyProtection="1">
      <alignment horizontal="left" vertical="top" indent="3"/>
      <protection/>
    </xf>
    <xf numFmtId="4" fontId="9" fillId="0" borderId="13" xfId="53" applyNumberFormat="1" applyFont="1" applyFill="1" applyBorder="1" applyAlignment="1" applyProtection="1">
      <alignment horizontal="right" vertical="top"/>
      <protection/>
    </xf>
    <xf numFmtId="4" fontId="9" fillId="0" borderId="13" xfId="55" applyNumberFormat="1" applyFont="1" applyFill="1" applyBorder="1" applyAlignment="1" applyProtection="1">
      <alignment vertical="top"/>
      <protection/>
    </xf>
    <xf numFmtId="0" fontId="9" fillId="0" borderId="13" xfId="55" applyFont="1" applyFill="1" applyBorder="1" applyAlignment="1" applyProtection="1">
      <alignment horizontal="left" vertical="top" indent="3"/>
      <protection/>
    </xf>
    <xf numFmtId="4" fontId="9" fillId="0" borderId="13" xfId="53" applyNumberFormat="1" applyFont="1" applyFill="1" applyBorder="1" applyAlignment="1" applyProtection="1">
      <alignment vertical="top"/>
      <protection/>
    </xf>
    <xf numFmtId="0" fontId="3" fillId="0" borderId="13" xfId="55" applyFont="1" applyFill="1" applyBorder="1" applyAlignment="1" applyProtection="1">
      <alignment vertical="top" wrapText="1"/>
      <protection/>
    </xf>
    <xf numFmtId="4" fontId="9" fillId="0" borderId="10" xfId="55" applyNumberFormat="1" applyFont="1" applyFill="1" applyBorder="1" applyAlignment="1" applyProtection="1">
      <alignment vertical="top"/>
      <protection/>
    </xf>
    <xf numFmtId="0" fontId="9" fillId="0" borderId="10" xfId="55" applyFont="1" applyFill="1" applyBorder="1" applyAlignment="1" applyProtection="1">
      <alignment horizontal="left" vertical="top"/>
      <protection/>
    </xf>
    <xf numFmtId="4" fontId="10" fillId="0" borderId="13" xfId="53" applyNumberFormat="1" applyFont="1" applyFill="1" applyBorder="1" applyAlignment="1" applyProtection="1">
      <alignment horizontal="right" vertical="top"/>
      <protection/>
    </xf>
    <xf numFmtId="0" fontId="52" fillId="0" borderId="15" xfId="55" applyFont="1" applyFill="1" applyBorder="1" applyAlignment="1" applyProtection="1">
      <alignment horizontal="center" vertical="top"/>
      <protection/>
    </xf>
    <xf numFmtId="0" fontId="9" fillId="0" borderId="16" xfId="55" applyFont="1" applyFill="1" applyBorder="1" applyAlignment="1" applyProtection="1">
      <alignment horizontal="left" vertical="top" indent="3"/>
      <protection/>
    </xf>
    <xf numFmtId="0" fontId="13" fillId="0" borderId="17" xfId="55" applyFont="1" applyFill="1" applyBorder="1" applyAlignment="1" applyProtection="1">
      <alignment horizontal="center" vertical="top" wrapText="1"/>
      <protection/>
    </xf>
    <xf numFmtId="0" fontId="14" fillId="0" borderId="18" xfId="55" applyFont="1" applyFill="1" applyBorder="1" applyAlignment="1" applyProtection="1">
      <alignment horizontal="right" vertical="center" indent="1"/>
      <protection/>
    </xf>
    <xf numFmtId="4" fontId="14" fillId="0" borderId="19" xfId="55" applyNumberFormat="1" applyFont="1" applyFill="1" applyBorder="1" applyAlignment="1" applyProtection="1">
      <alignment horizontal="right" vertical="center"/>
      <protection/>
    </xf>
    <xf numFmtId="0" fontId="13" fillId="0" borderId="0" xfId="55" applyFont="1" applyFill="1" applyBorder="1" applyAlignment="1" applyProtection="1">
      <alignment horizontal="center" vertical="top" wrapText="1"/>
      <protection/>
    </xf>
    <xf numFmtId="0" fontId="14" fillId="0" borderId="0" xfId="55" applyFont="1" applyFill="1" applyBorder="1" applyAlignment="1" applyProtection="1">
      <alignment horizontal="right" vertical="center" indent="1"/>
      <protection/>
    </xf>
    <xf numFmtId="4" fontId="14" fillId="0" borderId="0" xfId="55" applyNumberFormat="1" applyFont="1" applyFill="1" applyBorder="1" applyAlignment="1" applyProtection="1">
      <alignment horizontal="right" vertical="center"/>
      <protection/>
    </xf>
    <xf numFmtId="0" fontId="10" fillId="0" borderId="14" xfId="55" applyFont="1" applyFill="1" applyBorder="1" applyAlignment="1" applyProtection="1">
      <alignment horizontal="center" vertical="top" wrapText="1"/>
      <protection/>
    </xf>
    <xf numFmtId="0" fontId="9" fillId="0" borderId="20" xfId="55" applyFont="1" applyFill="1" applyBorder="1" applyAlignment="1" applyProtection="1">
      <alignment horizontal="left" vertical="center" indent="1"/>
      <protection/>
    </xf>
    <xf numFmtId="4" fontId="9" fillId="0" borderId="20" xfId="55" applyNumberFormat="1" applyFont="1" applyFill="1" applyBorder="1" applyAlignment="1" applyProtection="1">
      <alignment horizontal="center" vertical="center"/>
      <protection/>
    </xf>
    <xf numFmtId="4" fontId="9" fillId="0" borderId="20" xfId="55" applyNumberFormat="1" applyFont="1" applyFill="1" applyBorder="1" applyAlignment="1" applyProtection="1">
      <alignment vertical="center"/>
      <protection/>
    </xf>
    <xf numFmtId="4" fontId="3" fillId="0" borderId="20" xfId="55" applyNumberFormat="1" applyFont="1" applyFill="1" applyBorder="1" applyAlignment="1" applyProtection="1">
      <alignment vertical="center"/>
      <protection/>
    </xf>
    <xf numFmtId="0" fontId="9" fillId="0" borderId="10" xfId="55" applyFont="1" applyFill="1" applyBorder="1" applyAlignment="1" applyProtection="1">
      <alignment horizontal="left" vertical="top" indent="1"/>
      <protection/>
    </xf>
    <xf numFmtId="4" fontId="9" fillId="0" borderId="13" xfId="55" applyNumberFormat="1" applyFont="1" applyFill="1" applyBorder="1" applyAlignment="1" applyProtection="1">
      <alignment horizontal="right" vertical="top"/>
      <protection/>
    </xf>
    <xf numFmtId="4" fontId="3" fillId="0" borderId="13" xfId="55" applyNumberFormat="1" applyFont="1" applyFill="1" applyBorder="1" applyAlignment="1" applyProtection="1">
      <alignment vertical="top"/>
      <protection/>
    </xf>
    <xf numFmtId="4" fontId="3" fillId="0" borderId="10" xfId="55" applyNumberFormat="1" applyFont="1" applyFill="1" applyBorder="1" applyAlignment="1" applyProtection="1">
      <alignment vertical="top"/>
      <protection/>
    </xf>
    <xf numFmtId="0" fontId="13" fillId="0" borderId="17" xfId="5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3" xfId="51"/>
    <cellStyle name="Neutral" xfId="52"/>
    <cellStyle name="Normal 2" xfId="53"/>
    <cellStyle name="Normal 2 2" xfId="54"/>
    <cellStyle name="Normal_BAL9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9525</xdr:rowOff>
    </xdr:from>
    <xdr:to>
      <xdr:col>1</xdr:col>
      <xdr:colOff>485775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52"/>
  <sheetViews>
    <sheetView tabSelected="1" zoomScale="60" zoomScaleNormal="60" zoomScalePageLayoutView="0" workbookViewId="0" topLeftCell="A1">
      <selection activeCell="A1" sqref="A1"/>
    </sheetView>
  </sheetViews>
  <sheetFormatPr defaultColWidth="14" defaultRowHeight="11.25"/>
  <cols>
    <col min="1" max="1" width="26" style="1" customWidth="1"/>
    <col min="2" max="2" width="102.66015625" style="2" bestFit="1" customWidth="1"/>
    <col min="3" max="3" width="19.33203125" style="3" bestFit="1" customWidth="1"/>
    <col min="4" max="4" width="15.83203125" style="3" bestFit="1" customWidth="1"/>
    <col min="5" max="5" width="17.83203125" style="3" bestFit="1" customWidth="1"/>
    <col min="6" max="6" width="18.16015625" style="3" customWidth="1"/>
    <col min="7" max="7" width="15.83203125" style="3" bestFit="1" customWidth="1"/>
    <col min="8" max="8" width="16.83203125" style="3" bestFit="1" customWidth="1"/>
    <col min="9" max="9" width="15.16015625" style="3" bestFit="1" customWidth="1"/>
    <col min="10" max="10" width="16.83203125" style="3" bestFit="1" customWidth="1"/>
    <col min="11" max="11" width="14" style="3" customWidth="1"/>
    <col min="12" max="12" width="18.5" style="3" customWidth="1"/>
    <col min="13" max="13" width="16.16015625" style="3" bestFit="1" customWidth="1"/>
    <col min="14" max="14" width="17" style="55" customWidth="1"/>
    <col min="15" max="15" width="17.83203125" style="3" customWidth="1"/>
    <col min="16" max="17" width="15.5" style="5" customWidth="1"/>
    <col min="18" max="18" width="14.16015625" style="5" customWidth="1"/>
    <col min="19" max="48" width="14" style="5" customWidth="1"/>
    <col min="49" max="49" width="14.16015625" style="5" bestFit="1" customWidth="1"/>
    <col min="50" max="16384" width="14" style="5" customWidth="1"/>
  </cols>
  <sheetData>
    <row r="1" spans="1:15" ht="10.5">
      <c r="A1" s="56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8"/>
      <c r="O1" s="60"/>
    </row>
    <row r="2" spans="1:17" ht="14.25">
      <c r="A2" s="61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62" t="s">
        <v>0</v>
      </c>
      <c r="Q2" s="6"/>
    </row>
    <row r="3" spans="1:17" ht="14.25">
      <c r="A3" s="63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9"/>
      <c r="P3" s="7"/>
      <c r="Q3" s="6"/>
    </row>
    <row r="4" spans="1:17" ht="14.25">
      <c r="A4" s="63"/>
      <c r="B4" s="57"/>
      <c r="C4" s="58"/>
      <c r="D4" s="58"/>
      <c r="E4" s="58"/>
      <c r="F4" s="58"/>
      <c r="G4" s="58"/>
      <c r="H4" s="58"/>
      <c r="I4" s="64"/>
      <c r="J4" s="64"/>
      <c r="K4" s="58"/>
      <c r="L4" s="58"/>
      <c r="M4" s="58"/>
      <c r="N4" s="59"/>
      <c r="O4" s="59"/>
      <c r="P4" s="3"/>
      <c r="Q4" s="9"/>
    </row>
    <row r="5" spans="1:17" ht="14.25">
      <c r="A5" s="63"/>
      <c r="B5" s="57"/>
      <c r="C5" s="58"/>
      <c r="D5" s="58"/>
      <c r="E5" s="58"/>
      <c r="F5" s="58"/>
      <c r="G5" s="58"/>
      <c r="H5" s="58"/>
      <c r="I5" s="64"/>
      <c r="J5" s="64"/>
      <c r="K5" s="58"/>
      <c r="L5" s="58"/>
      <c r="M5" s="58"/>
      <c r="N5" s="59"/>
      <c r="O5" s="65" t="s">
        <v>1</v>
      </c>
      <c r="P5" s="8"/>
      <c r="Q5" s="3"/>
    </row>
    <row r="6" spans="1:15" s="10" customFormat="1" ht="24.75" customHeight="1">
      <c r="A6" s="66" t="s">
        <v>2</v>
      </c>
      <c r="B6" s="67"/>
      <c r="C6" s="68"/>
      <c r="D6" s="69"/>
      <c r="E6" s="69"/>
      <c r="F6" s="70"/>
      <c r="G6" s="71"/>
      <c r="H6" s="71"/>
      <c r="I6" s="72"/>
      <c r="J6" s="72"/>
      <c r="K6" s="72"/>
      <c r="L6" s="72"/>
      <c r="M6" s="73"/>
      <c r="N6" s="73"/>
      <c r="O6" s="73"/>
    </row>
    <row r="7" spans="1:15" s="11" customFormat="1" ht="30" customHeight="1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s="12" customFormat="1" ht="33.75" customHeight="1" thickBot="1">
      <c r="A8" s="75" t="s">
        <v>4</v>
      </c>
      <c r="B8" s="76" t="s">
        <v>5</v>
      </c>
      <c r="C8" s="77" t="s">
        <v>6</v>
      </c>
      <c r="D8" s="77" t="s">
        <v>7</v>
      </c>
      <c r="E8" s="75" t="s">
        <v>8</v>
      </c>
      <c r="F8" s="75" t="s">
        <v>9</v>
      </c>
      <c r="G8" s="75" t="s">
        <v>10</v>
      </c>
      <c r="H8" s="75" t="s">
        <v>11</v>
      </c>
      <c r="I8" s="77" t="s">
        <v>12</v>
      </c>
      <c r="J8" s="77" t="s">
        <v>13</v>
      </c>
      <c r="K8" s="75" t="s">
        <v>14</v>
      </c>
      <c r="L8" s="77" t="s">
        <v>15</v>
      </c>
      <c r="M8" s="77" t="s">
        <v>16</v>
      </c>
      <c r="N8" s="77" t="s">
        <v>17</v>
      </c>
      <c r="O8" s="75" t="s">
        <v>18</v>
      </c>
    </row>
    <row r="9" spans="1:25" s="15" customFormat="1" ht="10.5" customHeight="1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  <c r="L9" s="81"/>
      <c r="M9" s="80"/>
      <c r="N9" s="82"/>
      <c r="O9" s="83"/>
      <c r="P9" s="13"/>
      <c r="Q9" s="13"/>
      <c r="R9" s="14"/>
      <c r="S9" s="14"/>
      <c r="T9" s="14"/>
      <c r="U9" s="14"/>
      <c r="V9" s="14"/>
      <c r="W9" s="14"/>
      <c r="X9" s="14"/>
      <c r="Y9" s="14"/>
    </row>
    <row r="10" spans="1:25" s="17" customFormat="1" ht="10.5" customHeight="1">
      <c r="A10" s="78"/>
      <c r="B10" s="84" t="s">
        <v>19</v>
      </c>
      <c r="C10" s="85">
        <f aca="true" t="shared" si="0" ref="C10:N10">C11+C17+C24+C28+C33+C39+C44</f>
        <v>247240883.95</v>
      </c>
      <c r="D10" s="85">
        <f t="shared" si="0"/>
        <v>294108.59</v>
      </c>
      <c r="E10" s="85">
        <f t="shared" si="0"/>
        <v>24405297.13</v>
      </c>
      <c r="F10" s="85">
        <f t="shared" si="0"/>
        <v>1084885.35</v>
      </c>
      <c r="G10" s="85">
        <f t="shared" si="0"/>
        <v>1532041.4500000002</v>
      </c>
      <c r="H10" s="85">
        <f t="shared" si="0"/>
        <v>3046675.1300000004</v>
      </c>
      <c r="I10" s="85">
        <f t="shared" si="0"/>
        <v>90563.06</v>
      </c>
      <c r="J10" s="85">
        <f t="shared" si="0"/>
        <v>37070760.59</v>
      </c>
      <c r="K10" s="85">
        <f t="shared" si="0"/>
        <v>663.5699999999999</v>
      </c>
      <c r="L10" s="85">
        <f t="shared" si="0"/>
        <v>314765878.82000005</v>
      </c>
      <c r="M10" s="85">
        <f t="shared" si="0"/>
        <v>-2840471.25</v>
      </c>
      <c r="N10" s="85">
        <f t="shared" si="0"/>
        <v>-11842284.66</v>
      </c>
      <c r="O10" s="85">
        <f aca="true" t="shared" si="1" ref="O10:O22">SUM(L10:N10)</f>
        <v>300083122.91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8" customFormat="1" ht="10.5" customHeight="1">
      <c r="A11" s="86"/>
      <c r="B11" s="87" t="s">
        <v>20</v>
      </c>
      <c r="C11" s="88">
        <f aca="true" t="shared" si="2" ref="C11:N11">SUM(C12:C16)</f>
        <v>3421880.59</v>
      </c>
      <c r="D11" s="88">
        <f t="shared" si="2"/>
        <v>50908.99</v>
      </c>
      <c r="E11" s="88">
        <f t="shared" si="2"/>
        <v>0</v>
      </c>
      <c r="F11" s="88">
        <f t="shared" si="2"/>
        <v>272.34</v>
      </c>
      <c r="G11" s="88">
        <f t="shared" si="2"/>
        <v>62232.880000000005</v>
      </c>
      <c r="H11" s="88">
        <f t="shared" si="2"/>
        <v>161718.8</v>
      </c>
      <c r="I11" s="88">
        <f t="shared" si="2"/>
        <v>201.77</v>
      </c>
      <c r="J11" s="88">
        <f t="shared" si="2"/>
        <v>24739.26</v>
      </c>
      <c r="K11" s="88">
        <f t="shared" si="2"/>
        <v>205</v>
      </c>
      <c r="L11" s="88">
        <f t="shared" si="2"/>
        <v>3722159.63</v>
      </c>
      <c r="M11" s="88">
        <f t="shared" si="2"/>
        <v>0</v>
      </c>
      <c r="N11" s="88">
        <f t="shared" si="2"/>
        <v>0</v>
      </c>
      <c r="O11" s="89">
        <f t="shared" si="1"/>
        <v>3722159.63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5" customFormat="1" ht="10.5" customHeight="1">
      <c r="A12" s="86" t="s">
        <v>21</v>
      </c>
      <c r="B12" s="90" t="s">
        <v>22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205</v>
      </c>
      <c r="L12" s="91">
        <f>C12+D12+E12+F12+G12+H12+I12+J12+K12</f>
        <v>205</v>
      </c>
      <c r="M12" s="91">
        <v>0</v>
      </c>
      <c r="N12" s="91"/>
      <c r="O12" s="92">
        <f t="shared" si="1"/>
        <v>205</v>
      </c>
      <c r="P12" s="13"/>
      <c r="Q12" s="13"/>
      <c r="R12" s="14"/>
      <c r="S12" s="14"/>
      <c r="T12" s="14"/>
      <c r="U12" s="14"/>
      <c r="V12" s="14"/>
      <c r="W12" s="14"/>
      <c r="X12" s="14"/>
      <c r="Y12" s="14"/>
    </row>
    <row r="13" spans="1:25" s="15" customFormat="1" ht="10.5" customHeight="1">
      <c r="A13" s="86" t="s">
        <v>23</v>
      </c>
      <c r="B13" s="90" t="s">
        <v>24</v>
      </c>
      <c r="C13" s="91">
        <v>178402.56</v>
      </c>
      <c r="D13" s="91">
        <v>0</v>
      </c>
      <c r="E13" s="91">
        <v>0</v>
      </c>
      <c r="F13" s="91">
        <v>0</v>
      </c>
      <c r="G13" s="91">
        <v>856.25</v>
      </c>
      <c r="H13" s="91">
        <v>0</v>
      </c>
      <c r="I13" s="91">
        <v>0</v>
      </c>
      <c r="J13" s="91">
        <v>3337.02</v>
      </c>
      <c r="K13" s="91">
        <v>0</v>
      </c>
      <c r="L13" s="91">
        <f>C13+D13+E13+F13+G13+H13+I13+J13+K13</f>
        <v>182595.83</v>
      </c>
      <c r="M13" s="91">
        <v>0</v>
      </c>
      <c r="N13" s="91"/>
      <c r="O13" s="92">
        <f t="shared" si="1"/>
        <v>182595.83</v>
      </c>
      <c r="P13" s="13"/>
      <c r="Q13" s="13"/>
      <c r="R13" s="14"/>
      <c r="S13" s="14"/>
      <c r="T13" s="14"/>
      <c r="U13" s="14"/>
      <c r="V13" s="14"/>
      <c r="W13" s="14"/>
      <c r="X13" s="14"/>
      <c r="Y13" s="14"/>
    </row>
    <row r="14" spans="1:25" s="15" customFormat="1" ht="10.5" customHeight="1">
      <c r="A14" s="86" t="s">
        <v>25</v>
      </c>
      <c r="B14" s="90" t="s">
        <v>26</v>
      </c>
      <c r="C14" s="91">
        <v>2242367.98</v>
      </c>
      <c r="D14" s="91">
        <v>0</v>
      </c>
      <c r="E14" s="91">
        <v>0</v>
      </c>
      <c r="F14" s="91">
        <v>272.34</v>
      </c>
      <c r="G14" s="91">
        <v>5003.87</v>
      </c>
      <c r="H14" s="91">
        <f>-408657.62</f>
        <v>-408657.62</v>
      </c>
      <c r="I14" s="91">
        <f>201.77</f>
        <v>201.77</v>
      </c>
      <c r="J14" s="91">
        <f>65584.03-44181.79</f>
        <v>21402.239999999998</v>
      </c>
      <c r="K14" s="91">
        <v>0</v>
      </c>
      <c r="L14" s="91">
        <f>C14+D14+E14+F14+G14+H14+I14+J14+K14</f>
        <v>1860590.5799999998</v>
      </c>
      <c r="M14" s="91">
        <v>0</v>
      </c>
      <c r="N14" s="91"/>
      <c r="O14" s="92">
        <f t="shared" si="1"/>
        <v>1860590.5799999998</v>
      </c>
      <c r="P14" s="13"/>
      <c r="Q14" s="13"/>
      <c r="R14" s="14"/>
      <c r="S14" s="14"/>
      <c r="T14" s="14"/>
      <c r="U14" s="14"/>
      <c r="V14" s="14"/>
      <c r="W14" s="14"/>
      <c r="X14" s="14"/>
      <c r="Y14" s="14"/>
    </row>
    <row r="15" spans="1:25" s="15" customFormat="1" ht="10.5" customHeight="1">
      <c r="A15" s="86" t="s">
        <v>27</v>
      </c>
      <c r="B15" s="90" t="s">
        <v>28</v>
      </c>
      <c r="C15" s="91">
        <v>0</v>
      </c>
      <c r="D15" s="89">
        <f>50908.99</f>
        <v>50908.99</v>
      </c>
      <c r="E15" s="89">
        <v>0</v>
      </c>
      <c r="F15" s="89">
        <v>0</v>
      </c>
      <c r="G15" s="89">
        <v>56372.76</v>
      </c>
      <c r="H15" s="89">
        <f>112768.01</f>
        <v>112768.01</v>
      </c>
      <c r="I15" s="89">
        <v>0</v>
      </c>
      <c r="J15" s="89">
        <v>0</v>
      </c>
      <c r="K15" s="89">
        <v>0</v>
      </c>
      <c r="L15" s="91">
        <f>C15+D15+E15+F15+G15+H15+I15+J15+K15</f>
        <v>220049.76</v>
      </c>
      <c r="M15" s="89">
        <v>0</v>
      </c>
      <c r="N15" s="89"/>
      <c r="O15" s="92">
        <f t="shared" si="1"/>
        <v>220049.76</v>
      </c>
      <c r="P15" s="13"/>
      <c r="Q15" s="13"/>
      <c r="R15" s="14"/>
      <c r="S15" s="14"/>
      <c r="T15" s="14"/>
      <c r="U15" s="14"/>
      <c r="V15" s="14"/>
      <c r="W15" s="14"/>
      <c r="X15" s="14"/>
      <c r="Y15" s="14"/>
    </row>
    <row r="16" spans="1:25" s="15" customFormat="1" ht="10.5" customHeight="1">
      <c r="A16" s="86" t="s">
        <v>29</v>
      </c>
      <c r="B16" s="90" t="s">
        <v>30</v>
      </c>
      <c r="C16" s="91">
        <v>1001110.05</v>
      </c>
      <c r="D16" s="89">
        <v>0</v>
      </c>
      <c r="E16" s="89">
        <v>0</v>
      </c>
      <c r="F16" s="89">
        <v>0</v>
      </c>
      <c r="G16" s="89">
        <v>0</v>
      </c>
      <c r="H16" s="89">
        <v>457608.41</v>
      </c>
      <c r="I16" s="89">
        <v>0</v>
      </c>
      <c r="J16" s="89">
        <v>0</v>
      </c>
      <c r="K16" s="89">
        <v>0</v>
      </c>
      <c r="L16" s="91">
        <f>C16+D16+E16+F16+G16+H16+I16+J16+K16</f>
        <v>1458718.46</v>
      </c>
      <c r="M16" s="89">
        <v>0</v>
      </c>
      <c r="N16" s="89"/>
      <c r="O16" s="92">
        <f t="shared" si="1"/>
        <v>1458718.46</v>
      </c>
      <c r="P16" s="13"/>
      <c r="Q16" s="13"/>
      <c r="R16" s="14"/>
      <c r="S16" s="14"/>
      <c r="T16" s="14"/>
      <c r="U16" s="14"/>
      <c r="V16" s="14"/>
      <c r="W16" s="14"/>
      <c r="X16" s="14"/>
      <c r="Y16" s="14"/>
    </row>
    <row r="17" spans="1:25" s="15" customFormat="1" ht="10.5" customHeight="1">
      <c r="A17" s="86"/>
      <c r="B17" s="87" t="s">
        <v>31</v>
      </c>
      <c r="C17" s="85">
        <f aca="true" t="shared" si="3" ref="C17:N17">SUM(C18:C23)</f>
        <v>226005328.70999998</v>
      </c>
      <c r="D17" s="85">
        <f t="shared" si="3"/>
        <v>243199.60000000003</v>
      </c>
      <c r="E17" s="85">
        <f t="shared" si="3"/>
        <v>24405297.13</v>
      </c>
      <c r="F17" s="85">
        <f t="shared" si="3"/>
        <v>1084613.01</v>
      </c>
      <c r="G17" s="85">
        <f t="shared" si="3"/>
        <v>1469808.57</v>
      </c>
      <c r="H17" s="85">
        <f t="shared" si="3"/>
        <v>2884956.3300000005</v>
      </c>
      <c r="I17" s="85">
        <f t="shared" si="3"/>
        <v>90361.29</v>
      </c>
      <c r="J17" s="85">
        <f t="shared" si="3"/>
        <v>508181.4200000001</v>
      </c>
      <c r="K17" s="85">
        <f t="shared" si="3"/>
        <v>458.57</v>
      </c>
      <c r="L17" s="85">
        <f t="shared" si="3"/>
        <v>256692204.63</v>
      </c>
      <c r="M17" s="85">
        <f t="shared" si="3"/>
        <v>0</v>
      </c>
      <c r="N17" s="85">
        <f t="shared" si="3"/>
        <v>0</v>
      </c>
      <c r="O17" s="89">
        <f t="shared" si="1"/>
        <v>256692204.63</v>
      </c>
      <c r="P17" s="13"/>
      <c r="Q17" s="13"/>
      <c r="R17" s="14"/>
      <c r="S17" s="14"/>
      <c r="T17" s="14"/>
      <c r="U17" s="14"/>
      <c r="V17" s="14"/>
      <c r="W17" s="14"/>
      <c r="X17" s="14"/>
      <c r="Y17" s="14"/>
    </row>
    <row r="18" spans="1:25" s="15" customFormat="1" ht="10.5" customHeight="1">
      <c r="A18" s="86" t="s">
        <v>32</v>
      </c>
      <c r="B18" s="90" t="s">
        <v>33</v>
      </c>
      <c r="C18" s="91">
        <v>82501621.47</v>
      </c>
      <c r="D18" s="89">
        <f>180032.67</f>
        <v>180032.67</v>
      </c>
      <c r="E18" s="89">
        <v>0</v>
      </c>
      <c r="F18" s="89">
        <v>107988.89</v>
      </c>
      <c r="G18" s="89">
        <v>86545.75</v>
      </c>
      <c r="H18" s="89">
        <f>123644.64</f>
        <v>123644.64</v>
      </c>
      <c r="I18" s="89">
        <v>0</v>
      </c>
      <c r="J18" s="91">
        <v>0</v>
      </c>
      <c r="K18" s="89">
        <v>0</v>
      </c>
      <c r="L18" s="91">
        <f aca="true" t="shared" si="4" ref="L18:L23">C18+D18+E18+F18+G18+H18+I18+J18+K18</f>
        <v>82999833.42</v>
      </c>
      <c r="M18" s="89">
        <v>0</v>
      </c>
      <c r="N18" s="89"/>
      <c r="O18" s="92">
        <f t="shared" si="1"/>
        <v>82999833.42</v>
      </c>
      <c r="P18" s="13"/>
      <c r="Q18" s="13"/>
      <c r="R18" s="14"/>
      <c r="S18" s="14"/>
      <c r="T18" s="14"/>
      <c r="U18" s="14"/>
      <c r="V18" s="14"/>
      <c r="W18" s="14"/>
      <c r="X18" s="14"/>
      <c r="Y18" s="14"/>
    </row>
    <row r="19" spans="1:25" s="15" customFormat="1" ht="10.5" customHeight="1">
      <c r="A19" s="86" t="s">
        <v>34</v>
      </c>
      <c r="B19" s="90" t="s">
        <v>35</v>
      </c>
      <c r="C19" s="91">
        <v>70965939.88</v>
      </c>
      <c r="D19" s="89">
        <f>-72158.49</f>
        <v>-72158.49</v>
      </c>
      <c r="E19" s="89">
        <v>337898.13</v>
      </c>
      <c r="F19" s="89">
        <v>40515.18</v>
      </c>
      <c r="G19" s="89">
        <v>1280792.83</v>
      </c>
      <c r="H19" s="89">
        <f>2698578.95</f>
        <v>2698578.95</v>
      </c>
      <c r="I19" s="89">
        <f>20948.09</f>
        <v>20948.09</v>
      </c>
      <c r="J19" s="91">
        <f>1179723-718684.82</f>
        <v>461038.18000000005</v>
      </c>
      <c r="K19" s="89">
        <v>0</v>
      </c>
      <c r="L19" s="91">
        <f t="shared" si="4"/>
        <v>75733552.75000001</v>
      </c>
      <c r="M19" s="89">
        <v>0</v>
      </c>
      <c r="N19" s="89"/>
      <c r="O19" s="92">
        <f t="shared" si="1"/>
        <v>75733552.75000001</v>
      </c>
      <c r="P19" s="13"/>
      <c r="Q19" s="13"/>
      <c r="R19" s="14"/>
      <c r="S19" s="14"/>
      <c r="T19" s="14"/>
      <c r="U19" s="14"/>
      <c r="V19" s="14"/>
      <c r="W19" s="14"/>
      <c r="X19" s="14"/>
      <c r="Y19" s="14"/>
    </row>
    <row r="20" spans="1:25" s="15" customFormat="1" ht="10.5" customHeight="1">
      <c r="A20" s="86" t="s">
        <v>36</v>
      </c>
      <c r="B20" s="90" t="s">
        <v>37</v>
      </c>
      <c r="C20" s="91">
        <v>54002499.48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91">
        <f>45230.75-5997.92</f>
        <v>39232.83</v>
      </c>
      <c r="K20" s="89">
        <v>0</v>
      </c>
      <c r="L20" s="91">
        <f t="shared" si="4"/>
        <v>54041732.309999995</v>
      </c>
      <c r="M20" s="89">
        <v>0</v>
      </c>
      <c r="N20" s="89"/>
      <c r="O20" s="92">
        <f t="shared" si="1"/>
        <v>54041732.309999995</v>
      </c>
      <c r="P20" s="13"/>
      <c r="Q20" s="13"/>
      <c r="R20" s="14"/>
      <c r="S20" s="14"/>
      <c r="T20" s="14"/>
      <c r="U20" s="14"/>
      <c r="V20" s="14"/>
      <c r="W20" s="14"/>
      <c r="X20" s="14"/>
      <c r="Y20" s="14"/>
    </row>
    <row r="21" spans="1:25" s="15" customFormat="1" ht="10.5" customHeight="1">
      <c r="A21" s="86" t="s">
        <v>38</v>
      </c>
      <c r="B21" s="90" t="s">
        <v>39</v>
      </c>
      <c r="C21" s="91">
        <v>34585.7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91">
        <f t="shared" si="4"/>
        <v>34585.7</v>
      </c>
      <c r="M21" s="89">
        <v>0</v>
      </c>
      <c r="N21" s="89"/>
      <c r="O21" s="92">
        <f t="shared" si="1"/>
        <v>34585.7</v>
      </c>
      <c r="P21" s="13"/>
      <c r="Q21" s="13"/>
      <c r="R21" s="14"/>
      <c r="S21" s="14"/>
      <c r="T21" s="14"/>
      <c r="U21" s="14"/>
      <c r="V21" s="14"/>
      <c r="W21" s="14"/>
      <c r="X21" s="14"/>
      <c r="Y21" s="14"/>
    </row>
    <row r="22" spans="1:25" s="15" customFormat="1" ht="52.5" customHeight="1">
      <c r="A22" s="86" t="s">
        <v>40</v>
      </c>
      <c r="B22" s="93" t="s">
        <v>41</v>
      </c>
      <c r="C22" s="94">
        <v>5232537.75</v>
      </c>
      <c r="D22" s="92">
        <v>135325.42</v>
      </c>
      <c r="E22" s="92">
        <f>23106739.64</f>
        <v>23106739.64</v>
      </c>
      <c r="F22" s="92">
        <v>936108.94</v>
      </c>
      <c r="G22" s="92">
        <v>102469.99</v>
      </c>
      <c r="H22" s="92">
        <v>62732.74</v>
      </c>
      <c r="I22" s="92">
        <f>69413.2</f>
        <v>69413.2</v>
      </c>
      <c r="J22" s="92">
        <f>149176+51826.07-148711.81-44379.85</f>
        <v>7910.410000000011</v>
      </c>
      <c r="K22" s="92">
        <v>458.57</v>
      </c>
      <c r="L22" s="92">
        <f t="shared" si="4"/>
        <v>29653696.66</v>
      </c>
      <c r="M22" s="92">
        <v>0</v>
      </c>
      <c r="N22" s="92"/>
      <c r="O22" s="92">
        <f t="shared" si="1"/>
        <v>29653696.66</v>
      </c>
      <c r="P22" s="13"/>
      <c r="Q22" s="13"/>
      <c r="R22" s="14"/>
      <c r="S22" s="14"/>
      <c r="T22" s="14"/>
      <c r="U22" s="14"/>
      <c r="V22" s="14"/>
      <c r="W22" s="14"/>
      <c r="X22" s="14"/>
      <c r="Y22" s="14"/>
    </row>
    <row r="23" spans="1:15" s="14" customFormat="1" ht="27" customHeight="1">
      <c r="A23" s="86" t="s">
        <v>42</v>
      </c>
      <c r="B23" s="90" t="s">
        <v>43</v>
      </c>
      <c r="C23" s="91">
        <v>13268144.43</v>
      </c>
      <c r="D23" s="89">
        <v>0</v>
      </c>
      <c r="E23" s="89">
        <f>960659.36</f>
        <v>960659.36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91">
        <f t="shared" si="4"/>
        <v>14228803.79</v>
      </c>
      <c r="M23" s="89">
        <v>0</v>
      </c>
      <c r="N23" s="89"/>
      <c r="O23" s="92"/>
    </row>
    <row r="24" spans="1:17" s="14" customFormat="1" ht="10.5" customHeight="1">
      <c r="A24" s="95"/>
      <c r="B24" s="87" t="s">
        <v>44</v>
      </c>
      <c r="C24" s="85">
        <f aca="true" t="shared" si="5" ref="C24:N24">SUM(C25:C27)</f>
        <v>0</v>
      </c>
      <c r="D24" s="85">
        <f t="shared" si="5"/>
        <v>0</v>
      </c>
      <c r="E24" s="85">
        <f t="shared" si="5"/>
        <v>0</v>
      </c>
      <c r="F24" s="85">
        <f t="shared" si="5"/>
        <v>0</v>
      </c>
      <c r="G24" s="85">
        <f t="shared" si="5"/>
        <v>0</v>
      </c>
      <c r="H24" s="85">
        <f t="shared" si="5"/>
        <v>0</v>
      </c>
      <c r="I24" s="85">
        <f t="shared" si="5"/>
        <v>0</v>
      </c>
      <c r="J24" s="85">
        <f t="shared" si="5"/>
        <v>32673512.550000004</v>
      </c>
      <c r="K24" s="85">
        <f t="shared" si="5"/>
        <v>0</v>
      </c>
      <c r="L24" s="85">
        <f t="shared" si="5"/>
        <v>32673512.550000004</v>
      </c>
      <c r="M24" s="85">
        <f t="shared" si="5"/>
        <v>0</v>
      </c>
      <c r="N24" s="85">
        <f t="shared" si="5"/>
        <v>0</v>
      </c>
      <c r="O24" s="89">
        <f>SUM(L24:N24)</f>
        <v>32673512.550000004</v>
      </c>
      <c r="P24" s="13"/>
      <c r="Q24" s="13"/>
    </row>
    <row r="25" spans="1:15" s="14" customFormat="1" ht="10.5" customHeight="1">
      <c r="A25" s="86" t="s">
        <v>45</v>
      </c>
      <c r="B25" s="90" t="s">
        <v>33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f>-2835697.4</f>
        <v>-2835697.4</v>
      </c>
      <c r="K25" s="89">
        <v>0</v>
      </c>
      <c r="L25" s="91">
        <f>C25+D25+E25+F25+G25+H25+I25+J25+K25</f>
        <v>-2835697.4</v>
      </c>
      <c r="M25" s="89">
        <v>0</v>
      </c>
      <c r="N25" s="89"/>
      <c r="O25" s="92">
        <f>SUM(L25:N25)</f>
        <v>-2835697.4</v>
      </c>
    </row>
    <row r="26" spans="1:15" s="14" customFormat="1" ht="10.5" customHeight="1">
      <c r="A26" s="86" t="s">
        <v>46</v>
      </c>
      <c r="B26" s="90" t="s">
        <v>35</v>
      </c>
      <c r="C26" s="91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f>35509209.95</f>
        <v>35509209.95</v>
      </c>
      <c r="K26" s="89">
        <v>0</v>
      </c>
      <c r="L26" s="91">
        <f>C26+D26+E26+F26+G26+H26+I26+J26+K26</f>
        <v>35509209.95</v>
      </c>
      <c r="M26" s="89">
        <v>0</v>
      </c>
      <c r="N26" s="89"/>
      <c r="O26" s="96"/>
    </row>
    <row r="27" spans="1:15" s="14" customFormat="1" ht="10.5" customHeight="1">
      <c r="A27" s="86">
        <v>2391</v>
      </c>
      <c r="B27" s="90" t="s">
        <v>47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91">
        <f>C27+D27+E27+F27+G27+H27+I27+J27+K27</f>
        <v>0</v>
      </c>
      <c r="M27" s="89">
        <v>0</v>
      </c>
      <c r="N27" s="89"/>
      <c r="O27" s="96"/>
    </row>
    <row r="28" spans="1:15" s="13" customFormat="1" ht="10.5" customHeight="1">
      <c r="A28" s="86"/>
      <c r="B28" s="87" t="s">
        <v>48</v>
      </c>
      <c r="C28" s="85">
        <f aca="true" t="shared" si="6" ref="C28:N28">SUM(C29:C32)</f>
        <v>0</v>
      </c>
      <c r="D28" s="85">
        <f t="shared" si="6"/>
        <v>0</v>
      </c>
      <c r="E28" s="85">
        <f t="shared" si="6"/>
        <v>0</v>
      </c>
      <c r="F28" s="85">
        <f t="shared" si="6"/>
        <v>0</v>
      </c>
      <c r="G28" s="85">
        <f t="shared" si="6"/>
        <v>0</v>
      </c>
      <c r="H28" s="85">
        <f t="shared" si="6"/>
        <v>0</v>
      </c>
      <c r="I28" s="85">
        <f t="shared" si="6"/>
        <v>0</v>
      </c>
      <c r="J28" s="85">
        <f t="shared" si="6"/>
        <v>0</v>
      </c>
      <c r="K28" s="85">
        <f t="shared" si="6"/>
        <v>0</v>
      </c>
      <c r="L28" s="85">
        <f t="shared" si="6"/>
        <v>0</v>
      </c>
      <c r="M28" s="85">
        <f t="shared" si="6"/>
        <v>0</v>
      </c>
      <c r="N28" s="85">
        <f t="shared" si="6"/>
        <v>0</v>
      </c>
      <c r="O28" s="89">
        <f>SUM(L28:N28)</f>
        <v>0</v>
      </c>
    </row>
    <row r="29" spans="1:15" s="13" customFormat="1" ht="10.5" customHeight="1">
      <c r="A29" s="86" t="s">
        <v>49</v>
      </c>
      <c r="B29" s="90" t="s">
        <v>33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91">
        <f>C29+D29+E29+F29+G29+H29+I29+J29+K29</f>
        <v>0</v>
      </c>
      <c r="M29" s="89">
        <v>0</v>
      </c>
      <c r="N29" s="89"/>
      <c r="O29" s="89"/>
    </row>
    <row r="30" spans="1:15" s="13" customFormat="1" ht="10.5" customHeight="1">
      <c r="A30" s="86" t="s">
        <v>50</v>
      </c>
      <c r="B30" s="90" t="s">
        <v>35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91">
        <f>C30+D30+E30+F30+G30+H30+I30+J30+K30</f>
        <v>0</v>
      </c>
      <c r="M30" s="89">
        <v>0</v>
      </c>
      <c r="N30" s="89"/>
      <c r="O30" s="89"/>
    </row>
    <row r="31" spans="1:15" s="13" customFormat="1" ht="10.5" customHeight="1">
      <c r="A31" s="86" t="s">
        <v>51</v>
      </c>
      <c r="B31" s="90" t="s">
        <v>52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91">
        <f>C31+D31+E31+F31+G31+H31+I31+J31+K31</f>
        <v>0</v>
      </c>
      <c r="M31" s="89">
        <v>0</v>
      </c>
      <c r="N31" s="89"/>
      <c r="O31" s="89"/>
    </row>
    <row r="32" spans="1:15" s="13" customFormat="1" ht="10.5" customHeight="1">
      <c r="A32" s="86" t="s">
        <v>53</v>
      </c>
      <c r="B32" s="90" t="s">
        <v>54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91">
        <f>C32+D32+E32+F32+G32+H32+I32+J32+K32</f>
        <v>0</v>
      </c>
      <c r="M32" s="89">
        <v>0</v>
      </c>
      <c r="N32" s="89"/>
      <c r="O32" s="89"/>
    </row>
    <row r="33" spans="1:15" s="13" customFormat="1" ht="10.5" customHeight="1">
      <c r="A33" s="86"/>
      <c r="B33" s="87" t="s">
        <v>55</v>
      </c>
      <c r="C33" s="85">
        <f aca="true" t="shared" si="7" ref="C33:N33">SUM(C34:C38)</f>
        <v>15878819.43</v>
      </c>
      <c r="D33" s="85">
        <f t="shared" si="7"/>
        <v>0</v>
      </c>
      <c r="E33" s="85">
        <f t="shared" si="7"/>
        <v>0</v>
      </c>
      <c r="F33" s="85">
        <f t="shared" si="7"/>
        <v>0</v>
      </c>
      <c r="G33" s="85">
        <f t="shared" si="7"/>
        <v>0</v>
      </c>
      <c r="H33" s="85">
        <f t="shared" si="7"/>
        <v>0</v>
      </c>
      <c r="I33" s="85">
        <f t="shared" si="7"/>
        <v>0</v>
      </c>
      <c r="J33" s="85">
        <f t="shared" si="7"/>
        <v>3686521.86</v>
      </c>
      <c r="K33" s="85">
        <f t="shared" si="7"/>
        <v>0</v>
      </c>
      <c r="L33" s="85">
        <f t="shared" si="7"/>
        <v>19565341.29</v>
      </c>
      <c r="M33" s="85">
        <f t="shared" si="7"/>
        <v>-2840471.25</v>
      </c>
      <c r="N33" s="85">
        <f t="shared" si="7"/>
        <v>-11842284.66</v>
      </c>
      <c r="O33" s="85">
        <f>SUM(L33:N33)</f>
        <v>4882585.379999999</v>
      </c>
    </row>
    <row r="34" spans="1:15" s="13" customFormat="1" ht="10.5" customHeight="1">
      <c r="A34" s="86" t="s">
        <v>56</v>
      </c>
      <c r="B34" s="90" t="s">
        <v>57</v>
      </c>
      <c r="C34" s="91">
        <v>5380709.43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f>96050.61</f>
        <v>96050.61</v>
      </c>
      <c r="K34" s="89">
        <v>0</v>
      </c>
      <c r="L34" s="91">
        <f>C34+D34+E34+F34+G34+H34+I34+J34+K34</f>
        <v>5476760.04</v>
      </c>
      <c r="M34" s="89">
        <v>0</v>
      </c>
      <c r="N34" s="89">
        <f>-1337864.03-6310.63</f>
        <v>-1344174.66</v>
      </c>
      <c r="O34" s="89"/>
    </row>
    <row r="35" spans="1:15" s="13" customFormat="1" ht="10.5" customHeight="1">
      <c r="A35" s="86" t="s">
        <v>58</v>
      </c>
      <c r="B35" s="90" t="s">
        <v>59</v>
      </c>
      <c r="C35" s="91">
        <v>10498110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f>2840471.25</f>
        <v>2840471.25</v>
      </c>
      <c r="K35" s="89">
        <v>0</v>
      </c>
      <c r="L35" s="91">
        <f>C35+D35+E35+F35+G35+H35+I35+J35+K35</f>
        <v>13338581.25</v>
      </c>
      <c r="M35" s="89">
        <f>-2840471.25</f>
        <v>-2840471.25</v>
      </c>
      <c r="N35" s="89">
        <f>-10438000-60110</f>
        <v>-10498110</v>
      </c>
      <c r="O35" s="89"/>
    </row>
    <row r="36" spans="1:15" s="13" customFormat="1" ht="10.5" customHeight="1">
      <c r="A36" s="86" t="s">
        <v>60</v>
      </c>
      <c r="B36" s="90" t="s">
        <v>61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91">
        <f>C36+D36+E36+F36+G36+H36+I36+J36+K36</f>
        <v>0</v>
      </c>
      <c r="M36" s="89">
        <v>0</v>
      </c>
      <c r="N36" s="89"/>
      <c r="O36" s="89"/>
    </row>
    <row r="37" spans="1:15" s="13" customFormat="1" ht="10.5" customHeight="1">
      <c r="A37" s="86" t="s">
        <v>62</v>
      </c>
      <c r="B37" s="90" t="s">
        <v>63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91">
        <f>C37+D37+E37+F37+G37+H37+I37+J37+K37</f>
        <v>0</v>
      </c>
      <c r="M37" s="89">
        <v>0</v>
      </c>
      <c r="N37" s="89"/>
      <c r="O37" s="89"/>
    </row>
    <row r="38" spans="1:15" s="13" customFormat="1" ht="10.5" customHeight="1">
      <c r="A38" s="86" t="s">
        <v>64</v>
      </c>
      <c r="B38" s="90" t="s">
        <v>65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f>750000</f>
        <v>750000</v>
      </c>
      <c r="K38" s="89">
        <v>0</v>
      </c>
      <c r="L38" s="91">
        <f>C38+D38+E38+F38+G38+H38+I38+J38+K38</f>
        <v>750000</v>
      </c>
      <c r="M38" s="89">
        <v>0</v>
      </c>
      <c r="N38" s="89"/>
      <c r="O38" s="89"/>
    </row>
    <row r="39" spans="1:15" s="13" customFormat="1" ht="10.5" customHeight="1">
      <c r="A39" s="86"/>
      <c r="B39" s="87" t="s">
        <v>66</v>
      </c>
      <c r="C39" s="85">
        <f aca="true" t="shared" si="8" ref="C39:N39">SUM(C40:C43)</f>
        <v>1934855.2199999997</v>
      </c>
      <c r="D39" s="85">
        <f t="shared" si="8"/>
        <v>0</v>
      </c>
      <c r="E39" s="85">
        <f t="shared" si="8"/>
        <v>0</v>
      </c>
      <c r="F39" s="85">
        <f t="shared" si="8"/>
        <v>0</v>
      </c>
      <c r="G39" s="85">
        <f t="shared" si="8"/>
        <v>0</v>
      </c>
      <c r="H39" s="85">
        <f t="shared" si="8"/>
        <v>0</v>
      </c>
      <c r="I39" s="85">
        <f t="shared" si="8"/>
        <v>0</v>
      </c>
      <c r="J39" s="85">
        <f t="shared" si="8"/>
        <v>177805.5</v>
      </c>
      <c r="K39" s="85">
        <f t="shared" si="8"/>
        <v>0</v>
      </c>
      <c r="L39" s="85">
        <f t="shared" si="8"/>
        <v>2112660.7199999997</v>
      </c>
      <c r="M39" s="85">
        <f t="shared" si="8"/>
        <v>0</v>
      </c>
      <c r="N39" s="85">
        <f t="shared" si="8"/>
        <v>0</v>
      </c>
      <c r="O39" s="89"/>
    </row>
    <row r="40" spans="1:15" s="13" customFormat="1" ht="10.5" customHeight="1">
      <c r="A40" s="86" t="s">
        <v>67</v>
      </c>
      <c r="B40" s="90" t="s">
        <v>68</v>
      </c>
      <c r="C40" s="91">
        <v>1329647.89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f>166751.34+11054.16</f>
        <v>177805.5</v>
      </c>
      <c r="K40" s="89">
        <v>0</v>
      </c>
      <c r="L40" s="91">
        <f>C40+D40+E40+F40+G40+H40+I40+J40+K40</f>
        <v>1507453.39</v>
      </c>
      <c r="M40" s="89">
        <v>0</v>
      </c>
      <c r="N40" s="89"/>
      <c r="O40" s="89"/>
    </row>
    <row r="41" spans="1:15" s="13" customFormat="1" ht="27" customHeight="1">
      <c r="A41" s="86" t="s">
        <v>69</v>
      </c>
      <c r="B41" s="90" t="s">
        <v>70</v>
      </c>
      <c r="C41" s="91">
        <v>605207.33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91">
        <f>C41+D41+E41+F41+G41+H41+I41+J41+K41</f>
        <v>605207.33</v>
      </c>
      <c r="M41" s="89">
        <v>0</v>
      </c>
      <c r="N41" s="89"/>
      <c r="O41" s="89"/>
    </row>
    <row r="42" spans="1:25" s="15" customFormat="1" ht="10.5" customHeight="1">
      <c r="A42" s="86">
        <v>263</v>
      </c>
      <c r="B42" s="90" t="s">
        <v>71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91">
        <f>C42+D42+E42+F42+G42+H42+I42+J42+K42</f>
        <v>0</v>
      </c>
      <c r="M42" s="89">
        <v>0</v>
      </c>
      <c r="N42" s="89"/>
      <c r="O42" s="92">
        <f aca="true" t="shared" si="9" ref="O42:O48">SUM(L42:N42)</f>
        <v>0</v>
      </c>
      <c r="P42" s="13"/>
      <c r="Q42" s="13"/>
      <c r="R42" s="14"/>
      <c r="S42" s="14"/>
      <c r="T42" s="14"/>
      <c r="U42" s="14"/>
      <c r="V42" s="14"/>
      <c r="W42" s="14"/>
      <c r="X42" s="14"/>
      <c r="Y42" s="14"/>
    </row>
    <row r="43" spans="1:25" s="15" customFormat="1" ht="10.5" customHeight="1">
      <c r="A43" s="86" t="s">
        <v>72</v>
      </c>
      <c r="B43" s="90" t="s">
        <v>73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91">
        <f>C43+D43+E43+F43+G43+H43+I43+J43+K43</f>
        <v>0</v>
      </c>
      <c r="M43" s="89">
        <v>0</v>
      </c>
      <c r="N43" s="89"/>
      <c r="O43" s="92">
        <f t="shared" si="9"/>
        <v>0</v>
      </c>
      <c r="P43" s="13"/>
      <c r="Q43" s="13"/>
      <c r="R43" s="14"/>
      <c r="S43" s="14"/>
      <c r="T43" s="14"/>
      <c r="U43" s="14"/>
      <c r="V43" s="14"/>
      <c r="W43" s="14"/>
      <c r="X43" s="14"/>
      <c r="Y43" s="14"/>
    </row>
    <row r="44" spans="1:17" s="14" customFormat="1" ht="10.5" customHeight="1">
      <c r="A44" s="86" t="s">
        <v>74</v>
      </c>
      <c r="B44" s="87" t="s">
        <v>75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91">
        <f>C44+D44+E44+F44+G44+H44+I44+J44+K44</f>
        <v>0</v>
      </c>
      <c r="M44" s="85">
        <v>0</v>
      </c>
      <c r="N44" s="85">
        <v>0</v>
      </c>
      <c r="O44" s="96">
        <f t="shared" si="9"/>
        <v>0</v>
      </c>
      <c r="P44" s="13"/>
      <c r="Q44" s="13"/>
    </row>
    <row r="45" spans="1:17" s="14" customFormat="1" ht="10.5" customHeight="1">
      <c r="A45" s="86"/>
      <c r="B45" s="97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6">
        <f t="shared" si="9"/>
        <v>0</v>
      </c>
      <c r="P45" s="13"/>
      <c r="Q45" s="13"/>
    </row>
    <row r="46" spans="1:25" s="17" customFormat="1" ht="10.5" customHeight="1">
      <c r="A46" s="78"/>
      <c r="B46" s="84" t="s">
        <v>76</v>
      </c>
      <c r="C46" s="85">
        <f aca="true" t="shared" si="10" ref="C46:K46">C47+C48+C52+C57+C61+C66+C67</f>
        <v>133759932.7</v>
      </c>
      <c r="D46" s="85">
        <f t="shared" si="10"/>
        <v>299854.87</v>
      </c>
      <c r="E46" s="85">
        <f t="shared" si="10"/>
        <v>5229743.9399999995</v>
      </c>
      <c r="F46" s="85">
        <f t="shared" si="10"/>
        <v>371904.89</v>
      </c>
      <c r="G46" s="85">
        <f t="shared" si="10"/>
        <v>2111859.82</v>
      </c>
      <c r="H46" s="85">
        <f t="shared" si="10"/>
        <v>39624594.940000005</v>
      </c>
      <c r="I46" s="85">
        <f t="shared" si="10"/>
        <v>1549441.6700000002</v>
      </c>
      <c r="J46" s="85">
        <f t="shared" si="10"/>
        <v>44484655.18</v>
      </c>
      <c r="K46" s="85">
        <f t="shared" si="10"/>
        <v>142311.12</v>
      </c>
      <c r="L46" s="85">
        <f>L47</f>
        <v>0</v>
      </c>
      <c r="M46" s="85">
        <f>M47+M48+M52+M57+M61+M66+M67</f>
        <v>-301029.1</v>
      </c>
      <c r="N46" s="85">
        <f>N47+N48+N52+N57+N61+N66+N67</f>
        <v>-2056367.75</v>
      </c>
      <c r="O46" s="85">
        <f t="shared" si="9"/>
        <v>-2357396.85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s="15" customFormat="1" ht="10.5" customHeight="1">
      <c r="A47" s="86" t="s">
        <v>77</v>
      </c>
      <c r="B47" s="87" t="s">
        <v>78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98">
        <f>C47+D47+E47+F47+G47+H47+I47+J47+K47</f>
        <v>0</v>
      </c>
      <c r="M47" s="85">
        <v>0</v>
      </c>
      <c r="N47" s="85">
        <v>0</v>
      </c>
      <c r="O47" s="92">
        <f t="shared" si="9"/>
        <v>0</v>
      </c>
      <c r="P47" s="13"/>
      <c r="Q47" s="13"/>
      <c r="R47" s="14"/>
      <c r="S47" s="14"/>
      <c r="T47" s="14"/>
      <c r="U47" s="14"/>
      <c r="V47" s="14"/>
      <c r="W47" s="14"/>
      <c r="X47" s="14"/>
      <c r="Y47" s="14"/>
    </row>
    <row r="48" spans="1:25" s="15" customFormat="1" ht="10.5" customHeight="1">
      <c r="A48" s="86"/>
      <c r="B48" s="87" t="s">
        <v>79</v>
      </c>
      <c r="C48" s="85">
        <f aca="true" t="shared" si="11" ref="C48:M48">SUM(C49:C51)</f>
        <v>38354862.76</v>
      </c>
      <c r="D48" s="85">
        <f t="shared" si="11"/>
        <v>0</v>
      </c>
      <c r="E48" s="85">
        <f t="shared" si="11"/>
        <v>0</v>
      </c>
      <c r="F48" s="85">
        <f t="shared" si="11"/>
        <v>0</v>
      </c>
      <c r="G48" s="85">
        <f t="shared" si="11"/>
        <v>0</v>
      </c>
      <c r="H48" s="85">
        <f t="shared" si="11"/>
        <v>0</v>
      </c>
      <c r="I48" s="85">
        <f t="shared" si="11"/>
        <v>0</v>
      </c>
      <c r="J48" s="85">
        <f t="shared" si="11"/>
        <v>30472251.54</v>
      </c>
      <c r="K48" s="85">
        <f t="shared" si="11"/>
        <v>0</v>
      </c>
      <c r="L48" s="85">
        <f t="shared" si="11"/>
        <v>68827114.3</v>
      </c>
      <c r="M48" s="85">
        <f t="shared" si="11"/>
        <v>0</v>
      </c>
      <c r="N48" s="85">
        <v>0</v>
      </c>
      <c r="O48" s="96">
        <f t="shared" si="9"/>
        <v>68827114.3</v>
      </c>
      <c r="P48" s="13"/>
      <c r="Q48" s="13"/>
      <c r="R48" s="14"/>
      <c r="S48" s="14"/>
      <c r="T48" s="14"/>
      <c r="U48" s="14"/>
      <c r="V48" s="14"/>
      <c r="W48" s="14"/>
      <c r="X48" s="14"/>
      <c r="Y48" s="14"/>
    </row>
    <row r="49" spans="1:25" s="15" customFormat="1" ht="10.5" customHeight="1">
      <c r="A49" s="86">
        <v>37</v>
      </c>
      <c r="B49" s="90" t="s">
        <v>80</v>
      </c>
      <c r="C49" s="91">
        <v>38354862.76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91">
        <f>C49+D49+E49+F49+G49+H49+I49+J49+K49</f>
        <v>38354862.76</v>
      </c>
      <c r="M49" s="89">
        <v>0</v>
      </c>
      <c r="N49" s="89"/>
      <c r="O49" s="96"/>
      <c r="P49" s="13"/>
      <c r="Q49" s="13"/>
      <c r="R49" s="14"/>
      <c r="S49" s="14"/>
      <c r="T49" s="14"/>
      <c r="U49" s="14"/>
      <c r="V49" s="14"/>
      <c r="W49" s="14"/>
      <c r="X49" s="14"/>
      <c r="Y49" s="14"/>
    </row>
    <row r="50" spans="1:25" s="15" customFormat="1" ht="10.5" customHeight="1">
      <c r="A50" s="86" t="s">
        <v>81</v>
      </c>
      <c r="B50" s="90" t="s">
        <v>82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f>14760869.93</f>
        <v>14760869.93</v>
      </c>
      <c r="K50" s="89">
        <v>0</v>
      </c>
      <c r="L50" s="91">
        <f>C50+D50+E50+F50+G50+H50+I50+J50+K50</f>
        <v>14760869.93</v>
      </c>
      <c r="M50" s="89">
        <v>0</v>
      </c>
      <c r="N50" s="89"/>
      <c r="O50" s="96"/>
      <c r="P50" s="13"/>
      <c r="Q50" s="13"/>
      <c r="R50" s="14"/>
      <c r="S50" s="14"/>
      <c r="T50" s="14"/>
      <c r="U50" s="14"/>
      <c r="V50" s="14"/>
      <c r="W50" s="14"/>
      <c r="X50" s="14"/>
      <c r="Y50" s="14"/>
    </row>
    <row r="51" spans="1:25" s="15" customFormat="1" ht="30" customHeight="1">
      <c r="A51" s="86" t="s">
        <v>83</v>
      </c>
      <c r="B51" s="90" t="s">
        <v>84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f>1893408.62+13817972.99</f>
        <v>15711381.61</v>
      </c>
      <c r="K51" s="89">
        <v>0</v>
      </c>
      <c r="L51" s="91">
        <f>C51+D51+E51+F51+G51+H51+I51+J51+K51</f>
        <v>15711381.61</v>
      </c>
      <c r="M51" s="89">
        <v>0</v>
      </c>
      <c r="N51" s="89"/>
      <c r="O51" s="96"/>
      <c r="P51" s="13"/>
      <c r="Q51" s="13"/>
      <c r="R51" s="14"/>
      <c r="S51" s="14"/>
      <c r="T51" s="14"/>
      <c r="U51" s="14"/>
      <c r="V51" s="14"/>
      <c r="W51" s="14"/>
      <c r="X51" s="14"/>
      <c r="Y51" s="14"/>
    </row>
    <row r="52" spans="1:25" s="15" customFormat="1" ht="10.5" customHeight="1">
      <c r="A52" s="86"/>
      <c r="B52" s="87" t="s">
        <v>85</v>
      </c>
      <c r="C52" s="85">
        <f aca="true" t="shared" si="12" ref="C52:N52">SUM(C53:C56)</f>
        <v>20395166.04</v>
      </c>
      <c r="D52" s="85">
        <f t="shared" si="12"/>
        <v>38343.840000000004</v>
      </c>
      <c r="E52" s="85">
        <f t="shared" si="12"/>
        <v>71196.26</v>
      </c>
      <c r="F52" s="85">
        <f t="shared" si="12"/>
        <v>346.99</v>
      </c>
      <c r="G52" s="85">
        <f t="shared" si="12"/>
        <v>460.73</v>
      </c>
      <c r="H52" s="85">
        <f t="shared" si="12"/>
        <v>745546.98</v>
      </c>
      <c r="I52" s="85">
        <f t="shared" si="12"/>
        <v>0</v>
      </c>
      <c r="J52" s="85">
        <f t="shared" si="12"/>
        <v>6113271.32</v>
      </c>
      <c r="K52" s="85">
        <f t="shared" si="12"/>
        <v>1241.74</v>
      </c>
      <c r="L52" s="85">
        <f t="shared" si="12"/>
        <v>27365573.9</v>
      </c>
      <c r="M52" s="85">
        <f t="shared" si="12"/>
        <v>-301029.1</v>
      </c>
      <c r="N52" s="85">
        <f t="shared" si="12"/>
        <v>-253623.09</v>
      </c>
      <c r="O52" s="96"/>
      <c r="P52" s="13"/>
      <c r="Q52" s="13"/>
      <c r="R52" s="14"/>
      <c r="S52" s="14"/>
      <c r="T52" s="14"/>
      <c r="U52" s="14"/>
      <c r="V52" s="14"/>
      <c r="W52" s="14"/>
      <c r="X52" s="14"/>
      <c r="Y52" s="14"/>
    </row>
    <row r="53" spans="1:25" s="15" customFormat="1" ht="10.5" customHeight="1">
      <c r="A53" s="86" t="s">
        <v>86</v>
      </c>
      <c r="B53" s="90" t="s">
        <v>87</v>
      </c>
      <c r="C53" s="91">
        <v>20272866.23</v>
      </c>
      <c r="D53" s="89">
        <v>38230.73</v>
      </c>
      <c r="E53" s="89">
        <f>71196.26</f>
        <v>71196.26</v>
      </c>
      <c r="F53" s="89">
        <v>0</v>
      </c>
      <c r="G53" s="89">
        <v>0</v>
      </c>
      <c r="H53" s="89">
        <v>745546.98</v>
      </c>
      <c r="I53" s="89">
        <v>0</v>
      </c>
      <c r="J53" s="89">
        <f>3402796.28+24020.45+1523561.59-1991438.8+1412654.1+1462.88-28512.86+464137.58</f>
        <v>4808681.220000001</v>
      </c>
      <c r="K53" s="89">
        <v>0</v>
      </c>
      <c r="L53" s="91">
        <f>C53+D53+E53+F53+G53+H53+I53+J53+K53</f>
        <v>25936521.42</v>
      </c>
      <c r="M53" s="89">
        <v>0</v>
      </c>
      <c r="N53" s="89">
        <f>-35937-217686.09</f>
        <v>-253623.09</v>
      </c>
      <c r="O53" s="96"/>
      <c r="P53" s="13"/>
      <c r="Q53" s="13"/>
      <c r="R53" s="14"/>
      <c r="S53" s="14"/>
      <c r="T53" s="14"/>
      <c r="U53" s="14"/>
      <c r="V53" s="14"/>
      <c r="W53" s="14"/>
      <c r="X53" s="14"/>
      <c r="Y53" s="14"/>
    </row>
    <row r="54" spans="1:25" s="15" customFormat="1" ht="36" customHeight="1">
      <c r="A54" s="86" t="s">
        <v>88</v>
      </c>
      <c r="B54" s="90" t="s">
        <v>89</v>
      </c>
      <c r="C54" s="91">
        <v>117607.06</v>
      </c>
      <c r="D54" s="89">
        <v>113.11</v>
      </c>
      <c r="E54" s="89">
        <v>0</v>
      </c>
      <c r="F54" s="89">
        <v>346.99</v>
      </c>
      <c r="G54" s="89">
        <v>460.73</v>
      </c>
      <c r="H54" s="89">
        <v>0</v>
      </c>
      <c r="I54" s="89">
        <v>0</v>
      </c>
      <c r="J54" s="89">
        <f>301029.1+316832.12-1523561.59+1593959.32</f>
        <v>688258.95</v>
      </c>
      <c r="K54" s="89">
        <v>1241.74</v>
      </c>
      <c r="L54" s="91">
        <f>C54+D54+E54+F54+G54+H54+I54+J54+K54</f>
        <v>808028.58</v>
      </c>
      <c r="M54" s="89">
        <f>-301029.1</f>
        <v>-301029.1</v>
      </c>
      <c r="N54" s="89"/>
      <c r="O54" s="96"/>
      <c r="P54" s="13"/>
      <c r="Q54" s="13"/>
      <c r="R54" s="14"/>
      <c r="S54" s="14"/>
      <c r="T54" s="14"/>
      <c r="U54" s="14"/>
      <c r="V54" s="14"/>
      <c r="W54" s="14"/>
      <c r="X54" s="14"/>
      <c r="Y54" s="14"/>
    </row>
    <row r="55" spans="1:25" s="15" customFormat="1" ht="10.5" customHeight="1">
      <c r="A55" s="86">
        <v>47</v>
      </c>
      <c r="B55" s="90" t="s">
        <v>90</v>
      </c>
      <c r="C55" s="91">
        <v>4692.75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f>15671.11+599896.75+167.58-417.38+1013.33-0.24</f>
        <v>616331.1499999999</v>
      </c>
      <c r="K55" s="89">
        <v>0</v>
      </c>
      <c r="L55" s="91">
        <f>C55+D55+E55+F55+G55+H55+I55+J55+K55</f>
        <v>621023.8999999999</v>
      </c>
      <c r="M55" s="89">
        <v>0</v>
      </c>
      <c r="N55" s="89"/>
      <c r="O55" s="96"/>
      <c r="P55" s="13"/>
      <c r="Q55" s="13"/>
      <c r="R55" s="14"/>
      <c r="S55" s="14"/>
      <c r="T55" s="14"/>
      <c r="U55" s="14"/>
      <c r="V55" s="14"/>
      <c r="W55" s="14"/>
      <c r="X55" s="14"/>
      <c r="Y55" s="14"/>
    </row>
    <row r="56" spans="1:25" s="15" customFormat="1" ht="10.5" customHeight="1">
      <c r="A56" s="86">
        <v>45</v>
      </c>
      <c r="B56" s="90" t="s">
        <v>91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91">
        <f>C56+D56+E56+F56+G56+H56+I56+J56+K56</f>
        <v>0</v>
      </c>
      <c r="M56" s="89">
        <v>0</v>
      </c>
      <c r="N56" s="89"/>
      <c r="O56" s="96"/>
      <c r="P56" s="13"/>
      <c r="Q56" s="13"/>
      <c r="R56" s="14"/>
      <c r="S56" s="14"/>
      <c r="T56" s="14"/>
      <c r="U56" s="14"/>
      <c r="V56" s="14"/>
      <c r="W56" s="14"/>
      <c r="X56" s="14"/>
      <c r="Y56" s="14"/>
    </row>
    <row r="57" spans="1:25" s="15" customFormat="1" ht="10.5" customHeight="1">
      <c r="A57" s="86"/>
      <c r="B57" s="87" t="s">
        <v>92</v>
      </c>
      <c r="C57" s="85">
        <f aca="true" t="shared" si="13" ref="C57:N57">SUM(C58:C60)</f>
        <v>0</v>
      </c>
      <c r="D57" s="85">
        <f t="shared" si="13"/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64816.51</v>
      </c>
      <c r="I57" s="85">
        <f t="shared" si="13"/>
        <v>0</v>
      </c>
      <c r="J57" s="85">
        <f t="shared" si="13"/>
        <v>0</v>
      </c>
      <c r="K57" s="85">
        <f t="shared" si="13"/>
        <v>0</v>
      </c>
      <c r="L57" s="85">
        <f t="shared" si="13"/>
        <v>64816.51</v>
      </c>
      <c r="M57" s="85">
        <f t="shared" si="13"/>
        <v>0</v>
      </c>
      <c r="N57" s="85">
        <f t="shared" si="13"/>
        <v>-1802744.66</v>
      </c>
      <c r="O57" s="96"/>
      <c r="P57" s="13"/>
      <c r="Q57" s="13"/>
      <c r="R57" s="14"/>
      <c r="S57" s="14"/>
      <c r="T57" s="14"/>
      <c r="U57" s="14"/>
      <c r="V57" s="14"/>
      <c r="W57" s="14"/>
      <c r="X57" s="14"/>
      <c r="Y57" s="14"/>
    </row>
    <row r="58" spans="1:25" s="15" customFormat="1" ht="10.5" customHeight="1">
      <c r="A58" s="86" t="s">
        <v>93</v>
      </c>
      <c r="B58" s="90" t="s">
        <v>94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91">
        <f>C58+D58+E58+F58+G58+H58+I58+J58+K58</f>
        <v>0</v>
      </c>
      <c r="M58" s="89">
        <v>0</v>
      </c>
      <c r="N58" s="89"/>
      <c r="O58" s="96"/>
      <c r="P58" s="13"/>
      <c r="Q58" s="13"/>
      <c r="R58" s="14"/>
      <c r="S58" s="14"/>
      <c r="T58" s="14"/>
      <c r="U58" s="14"/>
      <c r="V58" s="14"/>
      <c r="W58" s="14"/>
      <c r="X58" s="14"/>
      <c r="Y58" s="14"/>
    </row>
    <row r="59" spans="1:25" s="15" customFormat="1" ht="30" customHeight="1">
      <c r="A59" s="86" t="s">
        <v>95</v>
      </c>
      <c r="B59" s="90" t="s">
        <v>70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64816.51</v>
      </c>
      <c r="I59" s="89">
        <v>0</v>
      </c>
      <c r="J59" s="89">
        <v>0</v>
      </c>
      <c r="K59" s="89">
        <v>0</v>
      </c>
      <c r="L59" s="91">
        <f>C59+D59+E59+F59+G59+H59+I59+J59+K59</f>
        <v>64816.51</v>
      </c>
      <c r="M59" s="89">
        <v>0</v>
      </c>
      <c r="N59" s="89">
        <v>-1802744.66</v>
      </c>
      <c r="O59" s="96"/>
      <c r="P59" s="13"/>
      <c r="Q59" s="13"/>
      <c r="R59" s="14"/>
      <c r="S59" s="14"/>
      <c r="T59" s="14"/>
      <c r="U59" s="14"/>
      <c r="V59" s="14"/>
      <c r="W59" s="14"/>
      <c r="X59" s="14"/>
      <c r="Y59" s="14"/>
    </row>
    <row r="60" spans="1:25" s="15" customFormat="1" ht="10.5" customHeight="1">
      <c r="A60" s="86" t="s">
        <v>96</v>
      </c>
      <c r="B60" s="90" t="s">
        <v>97</v>
      </c>
      <c r="C60" s="89">
        <v>0</v>
      </c>
      <c r="D60" s="89">
        <f>0</f>
        <v>0</v>
      </c>
      <c r="E60" s="89">
        <v>0</v>
      </c>
      <c r="F60" s="89">
        <f>0</f>
        <v>0</v>
      </c>
      <c r="G60" s="89">
        <f>0</f>
        <v>0</v>
      </c>
      <c r="H60" s="89">
        <f>0</f>
        <v>0</v>
      </c>
      <c r="I60" s="89">
        <f>0</f>
        <v>0</v>
      </c>
      <c r="J60" s="89">
        <f>0</f>
        <v>0</v>
      </c>
      <c r="K60" s="89">
        <v>0</v>
      </c>
      <c r="L60" s="91">
        <f>C60+D60+E60+F60+G60+H60+I60+J60+K60</f>
        <v>0</v>
      </c>
      <c r="M60" s="89">
        <f>0</f>
        <v>0</v>
      </c>
      <c r="N60" s="89"/>
      <c r="O60" s="96"/>
      <c r="P60" s="13"/>
      <c r="Q60" s="13"/>
      <c r="R60" s="14"/>
      <c r="S60" s="14"/>
      <c r="T60" s="14"/>
      <c r="U60" s="14"/>
      <c r="V60" s="14"/>
      <c r="W60" s="14"/>
      <c r="X60" s="14"/>
      <c r="Y60" s="14"/>
    </row>
    <row r="61" spans="1:25" s="15" customFormat="1" ht="10.5" customHeight="1">
      <c r="A61" s="86"/>
      <c r="B61" s="87" t="s">
        <v>98</v>
      </c>
      <c r="C61" s="85">
        <f aca="true" t="shared" si="14" ref="C61:N61">SUM(C62:C65)</f>
        <v>1837694.75</v>
      </c>
      <c r="D61" s="85">
        <f t="shared" si="14"/>
        <v>2062.5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19602.71</v>
      </c>
      <c r="I61" s="85">
        <f t="shared" si="14"/>
        <v>6010.08</v>
      </c>
      <c r="J61" s="85">
        <f t="shared" si="14"/>
        <v>2815212.0399999996</v>
      </c>
      <c r="K61" s="85">
        <f t="shared" si="14"/>
        <v>0</v>
      </c>
      <c r="L61" s="85">
        <f t="shared" si="14"/>
        <v>4680582.079999999</v>
      </c>
      <c r="M61" s="85">
        <f t="shared" si="14"/>
        <v>0</v>
      </c>
      <c r="N61" s="85">
        <f t="shared" si="14"/>
        <v>0</v>
      </c>
      <c r="O61" s="96"/>
      <c r="P61" s="13"/>
      <c r="Q61" s="13"/>
      <c r="R61" s="14"/>
      <c r="S61" s="14"/>
      <c r="T61" s="14"/>
      <c r="U61" s="14"/>
      <c r="V61" s="14"/>
      <c r="W61" s="14"/>
      <c r="X61" s="14"/>
      <c r="Y61" s="14"/>
    </row>
    <row r="62" spans="1:25" s="15" customFormat="1" ht="10.5" customHeight="1">
      <c r="A62" s="86" t="s">
        <v>99</v>
      </c>
      <c r="B62" s="90" t="s">
        <v>68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f>2344250+392512.42+47318.55+6504.51</f>
        <v>2790585.4799999995</v>
      </c>
      <c r="K62" s="89">
        <v>0</v>
      </c>
      <c r="L62" s="91">
        <f>C62+D62+E62+F62+G62+H62+I62+J62+K62</f>
        <v>2790585.4799999995</v>
      </c>
      <c r="M62" s="89">
        <v>0</v>
      </c>
      <c r="N62" s="89"/>
      <c r="O62" s="96"/>
      <c r="P62" s="13"/>
      <c r="Q62" s="13"/>
      <c r="R62" s="14"/>
      <c r="S62" s="14"/>
      <c r="T62" s="14"/>
      <c r="U62" s="14"/>
      <c r="V62" s="14"/>
      <c r="W62" s="14"/>
      <c r="X62" s="14"/>
      <c r="Y62" s="14"/>
    </row>
    <row r="63" spans="1:25" s="15" customFormat="1" ht="39" customHeight="1">
      <c r="A63" s="86" t="s">
        <v>100</v>
      </c>
      <c r="B63" s="90" t="s">
        <v>70</v>
      </c>
      <c r="C63" s="91">
        <v>1837694.75</v>
      </c>
      <c r="D63" s="89">
        <f>2062.5</f>
        <v>2062.5</v>
      </c>
      <c r="E63" s="89">
        <v>0</v>
      </c>
      <c r="F63" s="89">
        <v>0</v>
      </c>
      <c r="G63" s="89">
        <v>0</v>
      </c>
      <c r="H63" s="89">
        <v>19602.71</v>
      </c>
      <c r="I63" s="89">
        <f>6010.08</f>
        <v>6010.08</v>
      </c>
      <c r="J63" s="89">
        <f>0</f>
        <v>0</v>
      </c>
      <c r="K63" s="89">
        <v>0</v>
      </c>
      <c r="L63" s="91">
        <f>C63+D63+E63+F63+G63+H63+I63+J63+K63</f>
        <v>1865370.04</v>
      </c>
      <c r="M63" s="89">
        <f>0</f>
        <v>0</v>
      </c>
      <c r="N63" s="89"/>
      <c r="O63" s="96"/>
      <c r="P63" s="13"/>
      <c r="Q63" s="13"/>
      <c r="R63" s="14"/>
      <c r="S63" s="14"/>
      <c r="T63" s="14"/>
      <c r="U63" s="14"/>
      <c r="V63" s="14"/>
      <c r="W63" s="14"/>
      <c r="X63" s="14"/>
      <c r="Y63" s="14"/>
    </row>
    <row r="64" spans="1:25" s="15" customFormat="1" ht="10.5" customHeight="1">
      <c r="A64" s="86">
        <v>543</v>
      </c>
      <c r="B64" s="90" t="s">
        <v>71</v>
      </c>
      <c r="C64" s="89"/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91">
        <f>C64+D64+E64+F64+G64+H64+I64+J64+K64</f>
        <v>0</v>
      </c>
      <c r="M64" s="89">
        <v>0</v>
      </c>
      <c r="N64" s="89"/>
      <c r="O64" s="96"/>
      <c r="P64" s="13"/>
      <c r="Q64" s="13"/>
      <c r="R64" s="14"/>
      <c r="S64" s="14"/>
      <c r="T64" s="14"/>
      <c r="U64" s="14"/>
      <c r="V64" s="14"/>
      <c r="W64" s="14"/>
      <c r="X64" s="14"/>
      <c r="Y64" s="14"/>
    </row>
    <row r="65" spans="1:25" s="15" customFormat="1" ht="27" customHeight="1">
      <c r="A65" s="86" t="s">
        <v>101</v>
      </c>
      <c r="B65" s="90" t="s">
        <v>73</v>
      </c>
      <c r="C65" s="89"/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f>24626.56</f>
        <v>24626.56</v>
      </c>
      <c r="K65" s="89">
        <v>0</v>
      </c>
      <c r="L65" s="91">
        <f>C65+D65+E65+F65+G65+H65+I65+J65+K65</f>
        <v>24626.56</v>
      </c>
      <c r="M65" s="89">
        <v>0</v>
      </c>
      <c r="N65" s="89"/>
      <c r="O65" s="96"/>
      <c r="P65" s="13"/>
      <c r="Q65" s="13"/>
      <c r="R65" s="14"/>
      <c r="S65" s="14"/>
      <c r="T65" s="14"/>
      <c r="U65" s="14"/>
      <c r="V65" s="14"/>
      <c r="W65" s="14"/>
      <c r="X65" s="14"/>
      <c r="Y65" s="14"/>
    </row>
    <row r="66" spans="1:25" s="21" customFormat="1" ht="10.5" customHeight="1">
      <c r="A66" s="86" t="s">
        <v>102</v>
      </c>
      <c r="B66" s="87" t="s">
        <v>103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98">
        <f>C66+D66+E66+F66+G66+H66+I66+J66+K66</f>
        <v>0</v>
      </c>
      <c r="M66" s="85">
        <v>0</v>
      </c>
      <c r="N66" s="85">
        <v>0</v>
      </c>
      <c r="O66" s="96"/>
      <c r="P66" s="19"/>
      <c r="Q66" s="19"/>
      <c r="R66" s="20"/>
      <c r="S66" s="20"/>
      <c r="T66" s="20"/>
      <c r="U66" s="20"/>
      <c r="V66" s="20"/>
      <c r="W66" s="20"/>
      <c r="X66" s="20"/>
      <c r="Y66" s="20"/>
    </row>
    <row r="67" spans="1:25" s="21" customFormat="1" ht="10.5" customHeight="1">
      <c r="A67" s="86"/>
      <c r="B67" s="87" t="s">
        <v>104</v>
      </c>
      <c r="C67" s="85">
        <f aca="true" t="shared" si="15" ref="C67:N67">SUM(C68:C69)</f>
        <v>73172209.15</v>
      </c>
      <c r="D67" s="85">
        <f t="shared" si="15"/>
        <v>259448.53</v>
      </c>
      <c r="E67" s="85">
        <f t="shared" si="15"/>
        <v>5158547.68</v>
      </c>
      <c r="F67" s="85">
        <f t="shared" si="15"/>
        <v>371557.9</v>
      </c>
      <c r="G67" s="85">
        <f t="shared" si="15"/>
        <v>2111399.09</v>
      </c>
      <c r="H67" s="85">
        <f t="shared" si="15"/>
        <v>38794628.74</v>
      </c>
      <c r="I67" s="85">
        <f t="shared" si="15"/>
        <v>1543431.59</v>
      </c>
      <c r="J67" s="85">
        <f t="shared" si="15"/>
        <v>5083920.28</v>
      </c>
      <c r="K67" s="85">
        <f t="shared" si="15"/>
        <v>141069.38</v>
      </c>
      <c r="L67" s="85">
        <f t="shared" si="15"/>
        <v>126636212.34000003</v>
      </c>
      <c r="M67" s="85">
        <f t="shared" si="15"/>
        <v>0</v>
      </c>
      <c r="N67" s="85">
        <f t="shared" si="15"/>
        <v>0</v>
      </c>
      <c r="O67" s="96"/>
      <c r="P67" s="19"/>
      <c r="Q67" s="19"/>
      <c r="R67" s="20"/>
      <c r="S67" s="20"/>
      <c r="T67" s="20"/>
      <c r="U67" s="20"/>
      <c r="V67" s="20"/>
      <c r="W67" s="20"/>
      <c r="X67" s="20"/>
      <c r="Y67" s="20"/>
    </row>
    <row r="68" spans="1:25" s="21" customFormat="1" ht="10.5" customHeight="1">
      <c r="A68" s="86">
        <v>577</v>
      </c>
      <c r="B68" s="90" t="s">
        <v>105</v>
      </c>
      <c r="C68" s="91">
        <v>159001.15</v>
      </c>
      <c r="D68" s="89">
        <f>30000</f>
        <v>30000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f>0</f>
        <v>0</v>
      </c>
      <c r="K68" s="89">
        <v>0</v>
      </c>
      <c r="L68" s="91">
        <f>C68+D68+E68+F68+G68+H68+I68+J68+K68</f>
        <v>189001.15</v>
      </c>
      <c r="M68" s="89">
        <f>0</f>
        <v>0</v>
      </c>
      <c r="N68" s="89"/>
      <c r="O68" s="96"/>
      <c r="P68" s="19"/>
      <c r="Q68" s="19"/>
      <c r="R68" s="20"/>
      <c r="S68" s="20"/>
      <c r="T68" s="20"/>
      <c r="U68" s="20"/>
      <c r="V68" s="20"/>
      <c r="W68" s="20"/>
      <c r="X68" s="20"/>
      <c r="Y68" s="20"/>
    </row>
    <row r="69" spans="1:25" s="21" customFormat="1" ht="24" customHeight="1">
      <c r="A69" s="86" t="s">
        <v>106</v>
      </c>
      <c r="B69" s="90" t="s">
        <v>107</v>
      </c>
      <c r="C69" s="91">
        <v>73013208</v>
      </c>
      <c r="D69" s="89">
        <f>229448.53</f>
        <v>229448.53</v>
      </c>
      <c r="E69" s="89">
        <v>5158547.68</v>
      </c>
      <c r="F69" s="89">
        <v>371557.9</v>
      </c>
      <c r="G69" s="89">
        <v>2111399.09</v>
      </c>
      <c r="H69" s="89">
        <v>38794628.74</v>
      </c>
      <c r="I69" s="89">
        <f>1543431.59</f>
        <v>1543431.59</v>
      </c>
      <c r="J69" s="89">
        <f>280.33+16907.7+1843330.62+18698.37+576246.78+297917.14+2330539.34</f>
        <v>5083920.28</v>
      </c>
      <c r="K69" s="89">
        <v>141069.38</v>
      </c>
      <c r="L69" s="91">
        <f>C69+D69+E69+F69+G69+H69+I69+J69+K69</f>
        <v>126447211.19000003</v>
      </c>
      <c r="M69" s="89">
        <v>0</v>
      </c>
      <c r="N69" s="89"/>
      <c r="O69" s="96"/>
      <c r="P69" s="19"/>
      <c r="Q69" s="19"/>
      <c r="R69" s="20"/>
      <c r="S69" s="20"/>
      <c r="T69" s="20"/>
      <c r="U69" s="20"/>
      <c r="V69" s="20"/>
      <c r="W69" s="20"/>
      <c r="X69" s="20"/>
      <c r="Y69" s="20"/>
    </row>
    <row r="70" spans="1:29" s="25" customFormat="1" ht="10.5" customHeight="1" thickBot="1">
      <c r="A70" s="99"/>
      <c r="B70" s="100" t="s">
        <v>108</v>
      </c>
      <c r="C70" s="91"/>
      <c r="D70" s="89"/>
      <c r="E70" s="89"/>
      <c r="F70" s="89"/>
      <c r="G70" s="89"/>
      <c r="H70" s="89"/>
      <c r="I70" s="89"/>
      <c r="J70" s="89"/>
      <c r="K70" s="89"/>
      <c r="L70" s="91"/>
      <c r="M70" s="89">
        <f>3141500.35</f>
        <v>3141500.35</v>
      </c>
      <c r="N70" s="89"/>
      <c r="O70" s="96"/>
      <c r="P70" s="22"/>
      <c r="Q70" s="22"/>
      <c r="R70" s="23"/>
      <c r="S70" s="23"/>
      <c r="T70" s="22"/>
      <c r="U70" s="22"/>
      <c r="V70" s="24"/>
      <c r="W70" s="24"/>
      <c r="X70" s="24"/>
      <c r="Y70" s="24"/>
      <c r="Z70" s="24"/>
      <c r="AA70" s="24"/>
      <c r="AB70" s="24"/>
      <c r="AC70" s="24"/>
    </row>
    <row r="71" spans="1:23" s="28" customFormat="1" ht="24.75" customHeight="1">
      <c r="A71" s="101"/>
      <c r="B71" s="102" t="s">
        <v>109</v>
      </c>
      <c r="C71" s="103">
        <f>C10+C46</f>
        <v>381000816.65</v>
      </c>
      <c r="D71" s="103">
        <f aca="true" t="shared" si="16" ref="D71:K71">D46+D10</f>
        <v>593963.46</v>
      </c>
      <c r="E71" s="103">
        <f t="shared" si="16"/>
        <v>29635041.07</v>
      </c>
      <c r="F71" s="103">
        <f t="shared" si="16"/>
        <v>1456790.2400000002</v>
      </c>
      <c r="G71" s="103">
        <f t="shared" si="16"/>
        <v>3643901.27</v>
      </c>
      <c r="H71" s="103">
        <f t="shared" si="16"/>
        <v>42671270.07000001</v>
      </c>
      <c r="I71" s="103">
        <f t="shared" si="16"/>
        <v>1640004.7300000002</v>
      </c>
      <c r="J71" s="103">
        <f t="shared" si="16"/>
        <v>81555415.77000001</v>
      </c>
      <c r="K71" s="103">
        <f t="shared" si="16"/>
        <v>142974.69</v>
      </c>
      <c r="L71" s="103">
        <f>SUM(C71:K71)</f>
        <v>542340177.95</v>
      </c>
      <c r="M71" s="103">
        <f>M46+M10+M70</f>
        <v>0</v>
      </c>
      <c r="N71" s="103">
        <f>N46+N10</f>
        <v>-13898652.41</v>
      </c>
      <c r="O71" s="103">
        <f>SUM(L71:N71)</f>
        <v>528441525.54</v>
      </c>
      <c r="P71" s="26"/>
      <c r="Q71" s="26"/>
      <c r="R71" s="27"/>
      <c r="S71" s="27"/>
      <c r="T71" s="27"/>
      <c r="U71" s="27"/>
      <c r="V71" s="27"/>
      <c r="W71" s="27"/>
    </row>
    <row r="72" spans="1:23" s="28" customFormat="1" ht="12">
      <c r="A72" s="104"/>
      <c r="B72" s="105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26"/>
      <c r="Q72" s="26"/>
      <c r="R72" s="27"/>
      <c r="S72" s="27"/>
      <c r="T72" s="27"/>
      <c r="U72" s="27"/>
      <c r="V72" s="27"/>
      <c r="W72" s="27"/>
    </row>
    <row r="73" spans="1:15" s="11" customFormat="1" ht="30" customHeight="1">
      <c r="A73" s="74" t="s">
        <v>110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s="12" customFormat="1" ht="38.25" customHeight="1" thickBot="1">
      <c r="A74" s="75" t="s">
        <v>4</v>
      </c>
      <c r="B74" s="76" t="s">
        <v>5</v>
      </c>
      <c r="C74" s="77" t="s">
        <v>6</v>
      </c>
      <c r="D74" s="77" t="s">
        <v>7</v>
      </c>
      <c r="E74" s="75" t="s">
        <v>8</v>
      </c>
      <c r="F74" s="75" t="s">
        <v>9</v>
      </c>
      <c r="G74" s="75" t="s">
        <v>10</v>
      </c>
      <c r="H74" s="75" t="s">
        <v>11</v>
      </c>
      <c r="I74" s="77" t="s">
        <v>12</v>
      </c>
      <c r="J74" s="77" t="s">
        <v>13</v>
      </c>
      <c r="K74" s="75" t="s">
        <v>14</v>
      </c>
      <c r="L74" s="77" t="s">
        <v>15</v>
      </c>
      <c r="M74" s="77" t="s">
        <v>16</v>
      </c>
      <c r="N74" s="77" t="s">
        <v>17</v>
      </c>
      <c r="O74" s="75" t="s">
        <v>18</v>
      </c>
    </row>
    <row r="75" spans="1:15" s="15" customFormat="1" ht="10.5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10"/>
      <c r="M75" s="109"/>
      <c r="N75" s="110"/>
      <c r="O75" s="111"/>
    </row>
    <row r="76" spans="1:25" s="31" customFormat="1" ht="15.75" customHeight="1">
      <c r="A76" s="86"/>
      <c r="B76" s="84" t="s">
        <v>111</v>
      </c>
      <c r="C76" s="85">
        <f aca="true" t="shared" si="17" ref="C76:N76">C77+C78+C81+C85</f>
        <v>254184649.09999996</v>
      </c>
      <c r="D76" s="85">
        <f t="shared" si="17"/>
        <v>490686.26</v>
      </c>
      <c r="E76" s="85">
        <f t="shared" si="17"/>
        <v>28979717.110000003</v>
      </c>
      <c r="F76" s="85">
        <f t="shared" si="17"/>
        <v>1423193.5</v>
      </c>
      <c r="G76" s="85">
        <f t="shared" si="17"/>
        <v>2519723.58</v>
      </c>
      <c r="H76" s="85">
        <f t="shared" si="17"/>
        <v>22682312.439999998</v>
      </c>
      <c r="I76" s="85">
        <f t="shared" si="17"/>
        <v>1475799.32</v>
      </c>
      <c r="J76" s="85">
        <f t="shared" si="17"/>
        <v>27296035.21</v>
      </c>
      <c r="K76" s="85">
        <f t="shared" si="17"/>
        <v>139841.15</v>
      </c>
      <c r="L76" s="85">
        <f t="shared" si="17"/>
        <v>339191957.66999996</v>
      </c>
      <c r="M76" s="85">
        <f t="shared" si="17"/>
        <v>0</v>
      </c>
      <c r="N76" s="85">
        <f t="shared" si="17"/>
        <v>-11842284.66</v>
      </c>
      <c r="O76" s="85">
        <f aca="true" t="shared" si="18" ref="O76:O82">SUM(L76:N76)</f>
        <v>327349673.00999993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s="21" customFormat="1" ht="15.75" customHeight="1">
      <c r="A77" s="86" t="s">
        <v>112</v>
      </c>
      <c r="B77" s="87" t="s">
        <v>113</v>
      </c>
      <c r="C77" s="85">
        <v>453866036.28</v>
      </c>
      <c r="D77" s="85">
        <v>1492233.99</v>
      </c>
      <c r="E77" s="85">
        <f>5902751.87</f>
        <v>5902751.87</v>
      </c>
      <c r="F77" s="85">
        <v>189697.02</v>
      </c>
      <c r="G77" s="85">
        <f>1337864.03</f>
        <v>1337864.03</v>
      </c>
      <c r="H77" s="85">
        <v>2503749.51</v>
      </c>
      <c r="I77" s="85">
        <v>762801.75</v>
      </c>
      <c r="J77" s="85">
        <v>10438000</v>
      </c>
      <c r="K77" s="85">
        <v>60110</v>
      </c>
      <c r="L77" s="98">
        <f>C77+D77+E77+F77+G77+H77+I77+J77+K77</f>
        <v>476553244.4499999</v>
      </c>
      <c r="M77" s="85">
        <v>0</v>
      </c>
      <c r="N77" s="85">
        <f>-J77-K77-1337864.03-6310.63</f>
        <v>-11842284.66</v>
      </c>
      <c r="O77" s="89">
        <f t="shared" si="18"/>
        <v>464710959.7899999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21" customFormat="1" ht="15.75" customHeight="1">
      <c r="A78" s="86"/>
      <c r="B78" s="87" t="s">
        <v>114</v>
      </c>
      <c r="C78" s="85">
        <f aca="true" t="shared" si="19" ref="C78:N78">SUM(C79:C80)</f>
        <v>-204809484.75</v>
      </c>
      <c r="D78" s="85">
        <f t="shared" si="19"/>
        <v>-1001547.73</v>
      </c>
      <c r="E78" s="85">
        <f t="shared" si="19"/>
        <v>19259154.39</v>
      </c>
      <c r="F78" s="85">
        <f t="shared" si="19"/>
        <v>1223830.48</v>
      </c>
      <c r="G78" s="85">
        <f t="shared" si="19"/>
        <v>1181859.55</v>
      </c>
      <c r="H78" s="85">
        <f t="shared" si="19"/>
        <v>20178562.93</v>
      </c>
      <c r="I78" s="85">
        <f t="shared" si="19"/>
        <v>712997.5700000001</v>
      </c>
      <c r="J78" s="85">
        <f t="shared" si="19"/>
        <v>12425447.71</v>
      </c>
      <c r="K78" s="85">
        <f t="shared" si="19"/>
        <v>79731.15</v>
      </c>
      <c r="L78" s="85">
        <f t="shared" si="19"/>
        <v>-150749448.7</v>
      </c>
      <c r="M78" s="85">
        <f t="shared" si="19"/>
        <v>0</v>
      </c>
      <c r="N78" s="85">
        <f t="shared" si="19"/>
        <v>0</v>
      </c>
      <c r="O78" s="96">
        <f t="shared" si="18"/>
        <v>-150749448.7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21" customFormat="1" ht="15.75" customHeight="1">
      <c r="A79" s="86" t="s">
        <v>115</v>
      </c>
      <c r="B79" s="90" t="s">
        <v>116</v>
      </c>
      <c r="C79" s="89">
        <f>-231805795.53</f>
        <v>-231805795.53</v>
      </c>
      <c r="D79" s="89">
        <f>-1132550.76</f>
        <v>-1132550.76</v>
      </c>
      <c r="E79" s="89">
        <f>18262581.72</f>
        <v>18262581.72</v>
      </c>
      <c r="F79" s="89">
        <v>1223480.53</v>
      </c>
      <c r="G79" s="89">
        <v>1569703.24</v>
      </c>
      <c r="H79" s="89">
        <v>16704998.72</v>
      </c>
      <c r="I79" s="89">
        <f>749027.14</f>
        <v>749027.14</v>
      </c>
      <c r="J79" s="89">
        <f>1370138.66+287909.39+12839192.66-2959656.94</f>
        <v>11537583.770000001</v>
      </c>
      <c r="K79" s="89">
        <v>121717.12</v>
      </c>
      <c r="L79" s="91">
        <f>C79+D79+E79+F79+G79+H79+I79+J79+K79</f>
        <v>-182769254.04999998</v>
      </c>
      <c r="M79" s="89">
        <v>0</v>
      </c>
      <c r="N79" s="89"/>
      <c r="O79" s="96">
        <f t="shared" si="18"/>
        <v>-182769254.04999998</v>
      </c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21" customFormat="1" ht="15.75" customHeight="1">
      <c r="A80" s="86">
        <v>129</v>
      </c>
      <c r="B80" s="90" t="s">
        <v>117</v>
      </c>
      <c r="C80" s="89">
        <v>26996310.78</v>
      </c>
      <c r="D80" s="89">
        <v>131003.03</v>
      </c>
      <c r="E80" s="89">
        <f>996572.67</f>
        <v>996572.67</v>
      </c>
      <c r="F80" s="89">
        <v>349.95</v>
      </c>
      <c r="G80" s="89">
        <f>-387843.69</f>
        <v>-387843.69</v>
      </c>
      <c r="H80" s="89">
        <v>3473564.21</v>
      </c>
      <c r="I80" s="89">
        <f>-36029.57</f>
        <v>-36029.57</v>
      </c>
      <c r="J80" s="89">
        <f>887863.94</f>
        <v>887863.94</v>
      </c>
      <c r="K80" s="89">
        <v>-41985.97</v>
      </c>
      <c r="L80" s="91">
        <f>C80+D80+E80+F80+G80+H80+I80+J80+K80</f>
        <v>32019805.350000005</v>
      </c>
      <c r="M80" s="89">
        <v>0</v>
      </c>
      <c r="N80" s="89"/>
      <c r="O80" s="96">
        <f t="shared" si="18"/>
        <v>32019805.350000005</v>
      </c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21" customFormat="1" ht="15.75" customHeight="1">
      <c r="A81" s="86"/>
      <c r="B81" s="87" t="s">
        <v>118</v>
      </c>
      <c r="C81" s="85">
        <f aca="true" t="shared" si="20" ref="C81:N81">SUM(C82:C84)</f>
        <v>0</v>
      </c>
      <c r="D81" s="85">
        <f t="shared" si="20"/>
        <v>0</v>
      </c>
      <c r="E81" s="85">
        <f t="shared" si="20"/>
        <v>0</v>
      </c>
      <c r="F81" s="85">
        <f t="shared" si="20"/>
        <v>0</v>
      </c>
      <c r="G81" s="85">
        <f t="shared" si="20"/>
        <v>0</v>
      </c>
      <c r="H81" s="85">
        <f t="shared" si="20"/>
        <v>0</v>
      </c>
      <c r="I81" s="85">
        <f t="shared" si="20"/>
        <v>0</v>
      </c>
      <c r="J81" s="85">
        <f t="shared" si="20"/>
        <v>0</v>
      </c>
      <c r="K81" s="85">
        <f t="shared" si="20"/>
        <v>0</v>
      </c>
      <c r="L81" s="85">
        <f t="shared" si="20"/>
        <v>0</v>
      </c>
      <c r="M81" s="85">
        <f t="shared" si="20"/>
        <v>0</v>
      </c>
      <c r="N81" s="85">
        <f t="shared" si="20"/>
        <v>0</v>
      </c>
      <c r="O81" s="89">
        <f t="shared" si="18"/>
        <v>0</v>
      </c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17" s="20" customFormat="1" ht="15.75" customHeight="1">
      <c r="A82" s="86">
        <v>136</v>
      </c>
      <c r="B82" s="90" t="s">
        <v>119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91">
        <f>C82+D82+E82+F82+G82+H82+I82+J82+K82</f>
        <v>0</v>
      </c>
      <c r="M82" s="89">
        <v>0</v>
      </c>
      <c r="N82" s="89"/>
      <c r="O82" s="96">
        <f t="shared" si="18"/>
        <v>0</v>
      </c>
      <c r="P82" s="32"/>
      <c r="Q82" s="32"/>
    </row>
    <row r="83" spans="1:17" s="20" customFormat="1" ht="15.75" customHeight="1">
      <c r="A83" s="86">
        <v>133</v>
      </c>
      <c r="B83" s="90" t="s">
        <v>120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91">
        <f>C83+D83+E83+F83+G83+H83+I83+J83+K83</f>
        <v>0</v>
      </c>
      <c r="M83" s="89">
        <v>0</v>
      </c>
      <c r="N83" s="89"/>
      <c r="O83" s="96"/>
      <c r="P83" s="32"/>
      <c r="Q83" s="32"/>
    </row>
    <row r="84" spans="1:17" s="20" customFormat="1" ht="15.75" customHeight="1">
      <c r="A84" s="86">
        <v>134</v>
      </c>
      <c r="B84" s="90" t="s">
        <v>121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91">
        <f>C84+D84+E84+F84+G84+H84+I84+J84+K84</f>
        <v>0</v>
      </c>
      <c r="M84" s="89">
        <v>0</v>
      </c>
      <c r="N84" s="89"/>
      <c r="O84" s="96"/>
      <c r="P84" s="32"/>
      <c r="Q84" s="32"/>
    </row>
    <row r="85" spans="1:17" s="20" customFormat="1" ht="15.75" customHeight="1">
      <c r="A85" s="86" t="s">
        <v>122</v>
      </c>
      <c r="B85" s="87" t="s">
        <v>123</v>
      </c>
      <c r="C85" s="85">
        <v>5128097.57</v>
      </c>
      <c r="D85" s="85">
        <v>0</v>
      </c>
      <c r="E85" s="85">
        <f>3817810.85</f>
        <v>3817810.85</v>
      </c>
      <c r="F85" s="85">
        <f>9666</f>
        <v>9666</v>
      </c>
      <c r="G85" s="85">
        <v>0</v>
      </c>
      <c r="H85" s="85">
        <v>0</v>
      </c>
      <c r="I85" s="85">
        <v>0</v>
      </c>
      <c r="J85" s="85">
        <f>4432587.5</f>
        <v>4432587.5</v>
      </c>
      <c r="K85" s="85">
        <v>0</v>
      </c>
      <c r="L85" s="98">
        <f>C85+D85+E85+F85+G85+H85+I85+J85+K85</f>
        <v>13388161.92</v>
      </c>
      <c r="M85" s="85">
        <v>0</v>
      </c>
      <c r="N85" s="85">
        <v>0</v>
      </c>
      <c r="O85" s="89">
        <f>SUM(L85:N85)</f>
        <v>13388161.92</v>
      </c>
      <c r="P85" s="32"/>
      <c r="Q85" s="32"/>
    </row>
    <row r="86" spans="1:15" s="20" customFormat="1" ht="15.75" customHeight="1">
      <c r="A86" s="86"/>
      <c r="B86" s="112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6">
        <f>SUM(L86:N86)</f>
        <v>0</v>
      </c>
    </row>
    <row r="87" spans="1:15" s="30" customFormat="1" ht="15.75" customHeight="1">
      <c r="A87" s="86"/>
      <c r="B87" s="87" t="s">
        <v>124</v>
      </c>
      <c r="C87" s="85">
        <f aca="true" t="shared" si="21" ref="C87:K87">C88+C89+C94+C95+C96</f>
        <v>77524103.52000001</v>
      </c>
      <c r="D87" s="85">
        <f t="shared" si="21"/>
        <v>0</v>
      </c>
      <c r="E87" s="85">
        <f t="shared" si="21"/>
        <v>0</v>
      </c>
      <c r="F87" s="85">
        <f t="shared" si="21"/>
        <v>0</v>
      </c>
      <c r="G87" s="85">
        <f t="shared" si="21"/>
        <v>0</v>
      </c>
      <c r="H87" s="85">
        <f t="shared" si="21"/>
        <v>0</v>
      </c>
      <c r="I87" s="85">
        <f t="shared" si="21"/>
        <v>0</v>
      </c>
      <c r="J87" s="85">
        <f t="shared" si="21"/>
        <v>43838338.31</v>
      </c>
      <c r="K87" s="85">
        <f t="shared" si="21"/>
        <v>0</v>
      </c>
      <c r="L87" s="85">
        <f>SUM(L88)</f>
        <v>809824.11</v>
      </c>
      <c r="M87" s="85">
        <f>M88+M89+M94+M95+M96</f>
        <v>0</v>
      </c>
      <c r="N87" s="85">
        <f>N88+N89+N94+N95+N96</f>
        <v>0</v>
      </c>
      <c r="O87" s="85">
        <f>SUM(L87:N87)</f>
        <v>809824.11</v>
      </c>
    </row>
    <row r="88" spans="1:15" s="20" customFormat="1" ht="15.75" customHeight="1">
      <c r="A88" s="86">
        <v>14</v>
      </c>
      <c r="B88" s="87" t="s">
        <v>125</v>
      </c>
      <c r="C88" s="88">
        <v>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  <c r="I88" s="88">
        <v>0</v>
      </c>
      <c r="J88" s="88">
        <f>809824.11</f>
        <v>809824.11</v>
      </c>
      <c r="K88" s="88">
        <v>0</v>
      </c>
      <c r="L88" s="98">
        <f>C88+D88+E88+F88+G88+H88+I88+J88+K88</f>
        <v>809824.11</v>
      </c>
      <c r="M88" s="88">
        <v>0</v>
      </c>
      <c r="N88" s="88">
        <v>0</v>
      </c>
      <c r="O88" s="96">
        <f>SUM(L88:N88)</f>
        <v>809824.11</v>
      </c>
    </row>
    <row r="89" spans="1:15" s="20" customFormat="1" ht="15.75" customHeight="1">
      <c r="A89" s="86"/>
      <c r="B89" s="87" t="s">
        <v>126</v>
      </c>
      <c r="C89" s="85">
        <f aca="true" t="shared" si="22" ref="C89:N89">SUM(C90:C93)</f>
        <v>77524103.52000001</v>
      </c>
      <c r="D89" s="85">
        <f t="shared" si="22"/>
        <v>0</v>
      </c>
      <c r="E89" s="85">
        <f t="shared" si="22"/>
        <v>0</v>
      </c>
      <c r="F89" s="85">
        <f t="shared" si="22"/>
        <v>0</v>
      </c>
      <c r="G89" s="85">
        <f t="shared" si="22"/>
        <v>0</v>
      </c>
      <c r="H89" s="85">
        <f t="shared" si="22"/>
        <v>0</v>
      </c>
      <c r="I89" s="85">
        <f t="shared" si="22"/>
        <v>0</v>
      </c>
      <c r="J89" s="85">
        <f t="shared" si="22"/>
        <v>43028514.2</v>
      </c>
      <c r="K89" s="85">
        <f t="shared" si="22"/>
        <v>0</v>
      </c>
      <c r="L89" s="85">
        <f t="shared" si="22"/>
        <v>120552617.72</v>
      </c>
      <c r="M89" s="85">
        <f t="shared" si="22"/>
        <v>0</v>
      </c>
      <c r="N89" s="85">
        <f t="shared" si="22"/>
        <v>0</v>
      </c>
      <c r="O89" s="96">
        <f>SUM(L89:N89)</f>
        <v>120552617.72</v>
      </c>
    </row>
    <row r="90" spans="1:15" s="20" customFormat="1" ht="15.75" customHeight="1">
      <c r="A90" s="86">
        <v>15</v>
      </c>
      <c r="B90" s="90" t="s">
        <v>127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91">
        <f aca="true" t="shared" si="23" ref="L90:L96">C90+D90+E90+F90+G90+H90+I90+J90+K90</f>
        <v>0</v>
      </c>
      <c r="M90" s="89">
        <v>0</v>
      </c>
      <c r="N90" s="89"/>
      <c r="O90" s="96"/>
    </row>
    <row r="91" spans="1:15" s="20" customFormat="1" ht="15.75" customHeight="1">
      <c r="A91" s="86" t="s">
        <v>128</v>
      </c>
      <c r="B91" s="90" t="s">
        <v>129</v>
      </c>
      <c r="C91" s="89">
        <v>50320836.34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f>43022624.36</f>
        <v>43022624.36</v>
      </c>
      <c r="K91" s="89">
        <v>0</v>
      </c>
      <c r="L91" s="91">
        <f t="shared" si="23"/>
        <v>93343460.7</v>
      </c>
      <c r="M91" s="89">
        <v>0</v>
      </c>
      <c r="N91" s="89"/>
      <c r="O91" s="96"/>
    </row>
    <row r="92" spans="1:15" s="20" customFormat="1" ht="15.75" customHeight="1">
      <c r="A92" s="86">
        <v>176</v>
      </c>
      <c r="B92" s="90" t="s">
        <v>71</v>
      </c>
      <c r="C92" s="89">
        <v>0</v>
      </c>
      <c r="D92" s="89">
        <v>0</v>
      </c>
      <c r="E92" s="89">
        <v>0</v>
      </c>
      <c r="F92" s="89"/>
      <c r="G92" s="89"/>
      <c r="H92" s="89"/>
      <c r="I92" s="89"/>
      <c r="J92" s="89"/>
      <c r="K92" s="89">
        <v>0</v>
      </c>
      <c r="L92" s="91">
        <f t="shared" si="23"/>
        <v>0</v>
      </c>
      <c r="M92" s="89">
        <v>0</v>
      </c>
      <c r="N92" s="89"/>
      <c r="O92" s="96"/>
    </row>
    <row r="93" spans="1:15" s="20" customFormat="1" ht="15.75" customHeight="1">
      <c r="A93" s="86" t="s">
        <v>130</v>
      </c>
      <c r="B93" s="90" t="s">
        <v>131</v>
      </c>
      <c r="C93" s="89">
        <v>27203267.18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f>6530-640.16</f>
        <v>5889.84</v>
      </c>
      <c r="K93" s="89">
        <v>0</v>
      </c>
      <c r="L93" s="91">
        <f t="shared" si="23"/>
        <v>27209157.02</v>
      </c>
      <c r="M93" s="89">
        <v>0</v>
      </c>
      <c r="N93" s="89"/>
      <c r="O93" s="96"/>
    </row>
    <row r="94" spans="1:15" s="20" customFormat="1" ht="15.75" customHeight="1">
      <c r="A94" s="86">
        <v>16</v>
      </c>
      <c r="B94" s="87" t="s">
        <v>132</v>
      </c>
      <c r="C94" s="85">
        <f>0</f>
        <v>0</v>
      </c>
      <c r="D94" s="85">
        <f>0</f>
        <v>0</v>
      </c>
      <c r="E94" s="85">
        <v>0</v>
      </c>
      <c r="F94" s="85">
        <f>0</f>
        <v>0</v>
      </c>
      <c r="G94" s="85">
        <f>0</f>
        <v>0</v>
      </c>
      <c r="H94" s="85">
        <f>0</f>
        <v>0</v>
      </c>
      <c r="I94" s="85">
        <f>0</f>
        <v>0</v>
      </c>
      <c r="J94" s="85">
        <f>0</f>
        <v>0</v>
      </c>
      <c r="K94" s="85">
        <v>0</v>
      </c>
      <c r="L94" s="98">
        <f t="shared" si="23"/>
        <v>0</v>
      </c>
      <c r="M94" s="85">
        <f>0</f>
        <v>0</v>
      </c>
      <c r="N94" s="85">
        <v>0</v>
      </c>
      <c r="O94" s="96"/>
    </row>
    <row r="95" spans="1:15" s="20" customFormat="1" ht="15.75" customHeight="1">
      <c r="A95" s="86">
        <v>172</v>
      </c>
      <c r="B95" s="87" t="s">
        <v>133</v>
      </c>
      <c r="C95" s="85">
        <v>0</v>
      </c>
      <c r="D95" s="85">
        <v>0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98">
        <f t="shared" si="23"/>
        <v>0</v>
      </c>
      <c r="M95" s="85">
        <v>0</v>
      </c>
      <c r="N95" s="85">
        <v>0</v>
      </c>
      <c r="O95" s="96"/>
    </row>
    <row r="96" spans="1:15" s="20" customFormat="1" ht="15.75" customHeight="1">
      <c r="A96" s="86">
        <v>186</v>
      </c>
      <c r="B96" s="87" t="s">
        <v>134</v>
      </c>
      <c r="C96" s="85">
        <v>0</v>
      </c>
      <c r="D96" s="85">
        <v>0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98">
        <f t="shared" si="23"/>
        <v>0</v>
      </c>
      <c r="M96" s="85">
        <v>0</v>
      </c>
      <c r="N96" s="85">
        <v>0</v>
      </c>
      <c r="O96" s="96"/>
    </row>
    <row r="97" spans="1:15" s="20" customFormat="1" ht="15.75" customHeight="1">
      <c r="A97" s="86"/>
      <c r="B97" s="112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96"/>
    </row>
    <row r="98" spans="1:25" s="31" customFormat="1" ht="15.75" customHeight="1">
      <c r="A98" s="86"/>
      <c r="B98" s="87" t="s">
        <v>135</v>
      </c>
      <c r="C98" s="85">
        <f aca="true" t="shared" si="24" ref="C98:K98">C99+C100+C104+C105+C110</f>
        <v>49292064.03</v>
      </c>
      <c r="D98" s="85">
        <f t="shared" si="24"/>
        <v>103277.2</v>
      </c>
      <c r="E98" s="85">
        <f t="shared" si="24"/>
        <v>655323.96</v>
      </c>
      <c r="F98" s="85">
        <f t="shared" si="24"/>
        <v>33596.740000000005</v>
      </c>
      <c r="G98" s="85">
        <f t="shared" si="24"/>
        <v>1124177.69</v>
      </c>
      <c r="H98" s="85">
        <f t="shared" si="24"/>
        <v>19988957.63</v>
      </c>
      <c r="I98" s="85">
        <f t="shared" si="24"/>
        <v>164205.41</v>
      </c>
      <c r="J98" s="85">
        <f t="shared" si="24"/>
        <v>10421042.25</v>
      </c>
      <c r="K98" s="85">
        <f t="shared" si="24"/>
        <v>3133.54</v>
      </c>
      <c r="L98" s="85">
        <f>SUM(L99:L100)</f>
        <v>25437844.299999997</v>
      </c>
      <c r="M98" s="85">
        <f>M99+M100+M104+M105+M110</f>
        <v>0</v>
      </c>
      <c r="N98" s="85">
        <f>N99+N100+N104+N105+N110</f>
        <v>-2056367.75</v>
      </c>
      <c r="O98" s="88">
        <f>SUM(L98:N98)</f>
        <v>23381476.549999997</v>
      </c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s="21" customFormat="1" ht="15.75" customHeight="1">
      <c r="A99" s="86">
        <v>58</v>
      </c>
      <c r="B99" s="87" t="s">
        <v>136</v>
      </c>
      <c r="C99" s="89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98">
        <f>C99+D99+E99+F99+G99+H99+I99+J99+K99</f>
        <v>0</v>
      </c>
      <c r="M99" s="85">
        <v>0</v>
      </c>
      <c r="N99" s="85">
        <v>0</v>
      </c>
      <c r="O99" s="89">
        <f>SUM(L99:N99)</f>
        <v>0</v>
      </c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s="21" customFormat="1" ht="15.75" customHeight="1">
      <c r="A100" s="86"/>
      <c r="B100" s="87" t="s">
        <v>137</v>
      </c>
      <c r="C100" s="89">
        <f>SUM(C102:C103)</f>
        <v>22013861.66</v>
      </c>
      <c r="D100" s="85">
        <f aca="true" t="shared" si="25" ref="D100:N100">SUM(D101:D103)</f>
        <v>17.82</v>
      </c>
      <c r="E100" s="85">
        <f t="shared" si="25"/>
        <v>587145.72</v>
      </c>
      <c r="F100" s="85">
        <f t="shared" si="25"/>
        <v>984.94</v>
      </c>
      <c r="G100" s="85">
        <f t="shared" si="25"/>
        <v>3682.46</v>
      </c>
      <c r="H100" s="85">
        <f t="shared" si="25"/>
        <v>66888.99</v>
      </c>
      <c r="I100" s="85">
        <f t="shared" si="25"/>
        <v>518.88</v>
      </c>
      <c r="J100" s="85">
        <f t="shared" si="25"/>
        <v>2764743.83</v>
      </c>
      <c r="K100" s="85">
        <f t="shared" si="25"/>
        <v>0</v>
      </c>
      <c r="L100" s="85">
        <f t="shared" si="25"/>
        <v>25437844.299999997</v>
      </c>
      <c r="M100" s="85">
        <f t="shared" si="25"/>
        <v>0</v>
      </c>
      <c r="N100" s="85">
        <f t="shared" si="25"/>
        <v>0</v>
      </c>
      <c r="O100" s="89">
        <f>SUM(L100:N100)</f>
        <v>25437844.299999997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s="21" customFormat="1" ht="15.75" customHeight="1">
      <c r="A101" s="86">
        <v>50</v>
      </c>
      <c r="B101" s="90" t="s">
        <v>138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91">
        <f>C101+D101+E101+F101+G101+H101+I101+J101+K101</f>
        <v>0</v>
      </c>
      <c r="M101" s="89">
        <v>0</v>
      </c>
      <c r="N101" s="89"/>
      <c r="O101" s="89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s="21" customFormat="1" ht="15.75" customHeight="1">
      <c r="A102" s="86" t="s">
        <v>139</v>
      </c>
      <c r="B102" s="90" t="s">
        <v>140</v>
      </c>
      <c r="C102" s="89">
        <v>16938210.72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f>2205853.9</f>
        <v>2205853.9</v>
      </c>
      <c r="K102" s="89">
        <v>0</v>
      </c>
      <c r="L102" s="91">
        <f>C102+D102+E102+F102+G102+H102+I102+J102+K102</f>
        <v>19144064.619999997</v>
      </c>
      <c r="M102" s="89">
        <v>0</v>
      </c>
      <c r="N102" s="89"/>
      <c r="O102" s="96">
        <f>SUM(L102:N102)</f>
        <v>19144064.619999997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s="21" customFormat="1" ht="26.25" customHeight="1">
      <c r="A103" s="86" t="s">
        <v>141</v>
      </c>
      <c r="B103" s="90" t="s">
        <v>142</v>
      </c>
      <c r="C103" s="89">
        <v>5075650.94</v>
      </c>
      <c r="D103" s="89">
        <f>17.82</f>
        <v>17.82</v>
      </c>
      <c r="E103" s="89">
        <v>587145.72</v>
      </c>
      <c r="F103" s="89">
        <v>984.94</v>
      </c>
      <c r="G103" s="89">
        <v>3682.46</v>
      </c>
      <c r="H103" s="89">
        <v>66888.99</v>
      </c>
      <c r="I103" s="89">
        <f>518.88</f>
        <v>518.88</v>
      </c>
      <c r="J103" s="89">
        <f>27464.58+307594.29+137137.1-251.25+86945.21</f>
        <v>558889.9299999999</v>
      </c>
      <c r="K103" s="89">
        <v>0</v>
      </c>
      <c r="L103" s="91">
        <f>C103+D103+E103+F103+G103+H103+I103+J103+K103</f>
        <v>6293779.680000001</v>
      </c>
      <c r="M103" s="89">
        <v>0</v>
      </c>
      <c r="N103" s="89"/>
      <c r="O103" s="89">
        <f>SUM(L103:N103)</f>
        <v>6293779.680000001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s="21" customFormat="1" ht="15.75" customHeight="1">
      <c r="A104" s="86" t="s">
        <v>143</v>
      </c>
      <c r="B104" s="87" t="s">
        <v>144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1802744.66</v>
      </c>
      <c r="K104" s="85">
        <v>0</v>
      </c>
      <c r="L104" s="98">
        <f>C104+D104+E104+F104+G104+H104+I104+J104+K104</f>
        <v>1802744.66</v>
      </c>
      <c r="M104" s="85">
        <v>0</v>
      </c>
      <c r="N104" s="85">
        <f>-1802744.66</f>
        <v>-1802744.66</v>
      </c>
      <c r="O104" s="89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s="21" customFormat="1" ht="15.75" customHeight="1">
      <c r="A105" s="86"/>
      <c r="B105" s="87" t="s">
        <v>145</v>
      </c>
      <c r="C105" s="85">
        <f aca="true" t="shared" si="26" ref="C105:N105">SUM(C106:C109)</f>
        <v>27278202.37</v>
      </c>
      <c r="D105" s="85">
        <f t="shared" si="26"/>
        <v>103259.37999999999</v>
      </c>
      <c r="E105" s="85">
        <f t="shared" si="26"/>
        <v>68178.23999999999</v>
      </c>
      <c r="F105" s="85">
        <f t="shared" si="26"/>
        <v>32611.800000000003</v>
      </c>
      <c r="G105" s="85">
        <f t="shared" si="26"/>
        <v>1120495.23</v>
      </c>
      <c r="H105" s="85">
        <f t="shared" si="26"/>
        <v>19922068.64</v>
      </c>
      <c r="I105" s="85">
        <f t="shared" si="26"/>
        <v>163686.53</v>
      </c>
      <c r="J105" s="85">
        <f t="shared" si="26"/>
        <v>5853553.76</v>
      </c>
      <c r="K105" s="85">
        <f t="shared" si="26"/>
        <v>3133.54</v>
      </c>
      <c r="L105" s="85">
        <f t="shared" si="26"/>
        <v>54545189.489999995</v>
      </c>
      <c r="M105" s="85">
        <f t="shared" si="26"/>
        <v>0</v>
      </c>
      <c r="N105" s="85">
        <f t="shared" si="26"/>
        <v>-253623.09</v>
      </c>
      <c r="O105" s="89">
        <f>SUM(L105:N105)</f>
        <v>54291566.39999999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s="21" customFormat="1" ht="25.5" customHeight="1">
      <c r="A106" s="86" t="s">
        <v>146</v>
      </c>
      <c r="B106" s="90" t="s">
        <v>147</v>
      </c>
      <c r="C106" s="89">
        <v>23924256.96</v>
      </c>
      <c r="D106" s="89">
        <v>50150.52</v>
      </c>
      <c r="E106" s="89">
        <v>50803.06</v>
      </c>
      <c r="F106" s="89">
        <v>19770.89</v>
      </c>
      <c r="G106" s="89">
        <v>1079884.05</v>
      </c>
      <c r="H106" s="89">
        <v>52105.85</v>
      </c>
      <c r="I106" s="89">
        <f>65472.56</f>
        <v>65472.56</v>
      </c>
      <c r="J106" s="89">
        <f>3857299.1+56477.32+1764683.39-3043.56+11.15+611.76</f>
        <v>5676039.16</v>
      </c>
      <c r="K106" s="89">
        <v>0</v>
      </c>
      <c r="L106" s="91">
        <f>C106+D106+E106+F106+G106+H106+I106+J106+K106</f>
        <v>30918483.05</v>
      </c>
      <c r="M106" s="89">
        <v>0</v>
      </c>
      <c r="N106" s="89">
        <f>-35937-217686.09</f>
        <v>-253623.09</v>
      </c>
      <c r="O106" s="96">
        <f>SUM(L106:N106)</f>
        <v>30664859.96</v>
      </c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s="21" customFormat="1" ht="29.25" customHeight="1">
      <c r="A107" s="86" t="s">
        <v>148</v>
      </c>
      <c r="B107" s="90" t="s">
        <v>149</v>
      </c>
      <c r="C107" s="89">
        <v>865006.37</v>
      </c>
      <c r="D107" s="89">
        <v>18380.5</v>
      </c>
      <c r="E107" s="89">
        <v>15271.18</v>
      </c>
      <c r="F107" s="89">
        <v>525.79</v>
      </c>
      <c r="G107" s="89">
        <v>3395.46</v>
      </c>
      <c r="H107" s="89">
        <v>19710966.05</v>
      </c>
      <c r="I107" s="89">
        <v>2840</v>
      </c>
      <c r="J107" s="89">
        <f>0.01-0.01</f>
        <v>0</v>
      </c>
      <c r="K107" s="89">
        <v>3133.54</v>
      </c>
      <c r="L107" s="91">
        <f>C107+D107+E107+F107+G107+H107+I107+J107+K107</f>
        <v>20619518.89</v>
      </c>
      <c r="M107" s="89">
        <v>0</v>
      </c>
      <c r="N107" s="89"/>
      <c r="O107" s="96">
        <f>SUM(L107:N107)</f>
        <v>20619518.89</v>
      </c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s="21" customFormat="1" ht="15.75" customHeight="1">
      <c r="A108" s="86">
        <v>47</v>
      </c>
      <c r="B108" s="90" t="s">
        <v>90</v>
      </c>
      <c r="C108" s="89">
        <v>2488939.04</v>
      </c>
      <c r="D108" s="89">
        <v>34728.36</v>
      </c>
      <c r="E108" s="89">
        <v>2104</v>
      </c>
      <c r="F108" s="89">
        <v>12315.12</v>
      </c>
      <c r="G108" s="89">
        <v>37215.72</v>
      </c>
      <c r="H108" s="89">
        <v>158996.74</v>
      </c>
      <c r="I108" s="89">
        <v>95373.97</v>
      </c>
      <c r="J108" s="89">
        <f>8074.05+78028.48+26609.82+20028.65+44773.6</f>
        <v>177514.6</v>
      </c>
      <c r="K108" s="89">
        <v>0</v>
      </c>
      <c r="L108" s="91">
        <f>C108+D108+E108+F108+G108+H108+I108+J108+K108</f>
        <v>3007187.5500000007</v>
      </c>
      <c r="M108" s="89">
        <v>0</v>
      </c>
      <c r="N108" s="89"/>
      <c r="O108" s="96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s="21" customFormat="1" ht="15.75" customHeight="1">
      <c r="A109" s="86">
        <v>45</v>
      </c>
      <c r="B109" s="90" t="s">
        <v>150</v>
      </c>
      <c r="C109" s="89">
        <v>0</v>
      </c>
      <c r="D109" s="89">
        <v>0</v>
      </c>
      <c r="E109" s="89">
        <v>0</v>
      </c>
      <c r="F109" s="89"/>
      <c r="G109" s="89"/>
      <c r="H109" s="89"/>
      <c r="I109" s="89"/>
      <c r="J109" s="89">
        <v>0</v>
      </c>
      <c r="K109" s="89">
        <v>0</v>
      </c>
      <c r="L109" s="91">
        <f>C109+D109+E109+F109+G109+H109+I109+J109+K109</f>
        <v>0</v>
      </c>
      <c r="M109" s="89">
        <v>0</v>
      </c>
      <c r="N109" s="89"/>
      <c r="O109" s="96">
        <f>SUM(L109:N109)</f>
        <v>0</v>
      </c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s="21" customFormat="1" ht="15.75" customHeight="1">
      <c r="A110" s="86" t="s">
        <v>151</v>
      </c>
      <c r="B110" s="87" t="s">
        <v>152</v>
      </c>
      <c r="C110" s="113">
        <f>C111</f>
        <v>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98">
        <f>C110+D110+E110+F110+G110+H110+I110+J110+K110</f>
        <v>0</v>
      </c>
      <c r="M110" s="88">
        <v>0</v>
      </c>
      <c r="N110" s="88">
        <v>0</v>
      </c>
      <c r="O110" s="113">
        <f>SUM(L110:N110)</f>
        <v>0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s="21" customFormat="1" ht="15.75" customHeight="1">
      <c r="A111" s="86"/>
      <c r="B111" s="112"/>
      <c r="C111" s="113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96"/>
      <c r="O111" s="89">
        <f>SUM(L111:N111)</f>
        <v>0</v>
      </c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3" s="21" customFormat="1" ht="15.75" customHeight="1" thickBot="1">
      <c r="A112" s="86"/>
      <c r="B112" s="112"/>
      <c r="C112" s="114"/>
      <c r="D112" s="115"/>
      <c r="E112" s="115"/>
      <c r="F112" s="115"/>
      <c r="G112" s="115"/>
      <c r="H112" s="115"/>
      <c r="I112" s="115"/>
      <c r="J112" s="115"/>
      <c r="K112" s="115"/>
      <c r="L112" s="89"/>
      <c r="M112" s="115"/>
      <c r="N112" s="96"/>
      <c r="O112" s="96">
        <f>SUM(L112:N112)</f>
        <v>0</v>
      </c>
      <c r="P112" s="33"/>
      <c r="Q112" s="33"/>
      <c r="R112" s="20"/>
      <c r="S112" s="20"/>
      <c r="T112" s="20"/>
      <c r="U112" s="20"/>
      <c r="V112" s="20"/>
      <c r="W112" s="20"/>
    </row>
    <row r="113" spans="1:47" s="35" customFormat="1" ht="24.75" customHeight="1">
      <c r="A113" s="116"/>
      <c r="B113" s="102" t="s">
        <v>153</v>
      </c>
      <c r="C113" s="103">
        <f aca="true" t="shared" si="27" ref="C113:K113">C98+C87+C76</f>
        <v>381000816.65</v>
      </c>
      <c r="D113" s="103">
        <f t="shared" si="27"/>
        <v>593963.46</v>
      </c>
      <c r="E113" s="103">
        <f t="shared" si="27"/>
        <v>29635041.070000004</v>
      </c>
      <c r="F113" s="103">
        <f t="shared" si="27"/>
        <v>1456790.24</v>
      </c>
      <c r="G113" s="103">
        <f t="shared" si="27"/>
        <v>3643901.27</v>
      </c>
      <c r="H113" s="103">
        <f t="shared" si="27"/>
        <v>42671270.06999999</v>
      </c>
      <c r="I113" s="103">
        <f t="shared" si="27"/>
        <v>1640004.73</v>
      </c>
      <c r="J113" s="103">
        <f t="shared" si="27"/>
        <v>81555415.77000001</v>
      </c>
      <c r="K113" s="103">
        <f t="shared" si="27"/>
        <v>142974.69</v>
      </c>
      <c r="L113" s="103">
        <f>SUM(C113:K113)</f>
        <v>542340177.95</v>
      </c>
      <c r="M113" s="103">
        <f>M98+M87+M76</f>
        <v>0</v>
      </c>
      <c r="N113" s="103">
        <f>N98+N87+N76</f>
        <v>-13898652.41</v>
      </c>
      <c r="O113" s="103">
        <f>SUM(L113:N113)</f>
        <v>528441525.54</v>
      </c>
      <c r="P113" s="26"/>
      <c r="Q113" s="26"/>
      <c r="R113" s="34"/>
      <c r="S113" s="34"/>
      <c r="T113" s="34"/>
      <c r="U113" s="34"/>
      <c r="V113" s="34"/>
      <c r="W113" s="34"/>
      <c r="AT113" s="29"/>
      <c r="AU113" s="29"/>
    </row>
    <row r="114" spans="1:18" s="38" customFormat="1" ht="10.5">
      <c r="A114" s="40"/>
      <c r="B114" s="41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5"/>
      <c r="Q114" s="37"/>
      <c r="R114" s="37"/>
    </row>
    <row r="115" spans="1:18" s="38" customFormat="1" ht="10.5">
      <c r="A115" s="40"/>
      <c r="B115" s="36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Q115" s="37"/>
      <c r="R115" s="37"/>
    </row>
    <row r="116" spans="1:18" s="38" customFormat="1" ht="10.5">
      <c r="A116" s="40"/>
      <c r="B116" s="41"/>
      <c r="C116" s="39"/>
      <c r="D116" s="41"/>
      <c r="E116" s="41"/>
      <c r="F116" s="41"/>
      <c r="G116" s="41"/>
      <c r="H116" s="41"/>
      <c r="I116" s="41"/>
      <c r="J116" s="41"/>
      <c r="K116" s="41"/>
      <c r="L116" s="42"/>
      <c r="M116" s="42"/>
      <c r="N116" s="42"/>
      <c r="O116" s="42"/>
      <c r="P116" s="43"/>
      <c r="Q116" s="37"/>
      <c r="R116" s="37"/>
    </row>
    <row r="117" spans="1:17" s="38" customFormat="1" ht="12.75">
      <c r="A117" s="1"/>
      <c r="B117" s="36"/>
      <c r="C117" s="39"/>
      <c r="D117" s="41"/>
      <c r="E117" s="41"/>
      <c r="F117" s="41"/>
      <c r="G117" s="41"/>
      <c r="H117" s="41"/>
      <c r="I117" s="46"/>
      <c r="J117" s="47"/>
      <c r="K117" s="41"/>
      <c r="L117" s="39"/>
      <c r="M117" s="39"/>
      <c r="N117" s="39"/>
      <c r="O117" s="39"/>
      <c r="P117" s="37"/>
      <c r="Q117" s="37"/>
    </row>
    <row r="118" spans="1:17" s="38" customFormat="1" ht="12.75">
      <c r="A118" s="1"/>
      <c r="B118" s="36"/>
      <c r="C118" s="39"/>
      <c r="D118" s="41"/>
      <c r="E118" s="41"/>
      <c r="F118" s="41"/>
      <c r="G118" s="41"/>
      <c r="H118" s="41"/>
      <c r="I118" s="46"/>
      <c r="J118" s="47"/>
      <c r="K118" s="41"/>
      <c r="L118" s="39"/>
      <c r="M118" s="39"/>
      <c r="N118" s="39"/>
      <c r="O118" s="39"/>
      <c r="P118" s="37"/>
      <c r="Q118" s="37"/>
    </row>
    <row r="119" spans="1:17" s="38" customFormat="1" ht="12.75">
      <c r="A119" s="1"/>
      <c r="B119" s="36"/>
      <c r="C119" s="39"/>
      <c r="D119" s="41"/>
      <c r="E119" s="41"/>
      <c r="F119" s="41"/>
      <c r="G119" s="41"/>
      <c r="H119" s="41"/>
      <c r="I119" s="46"/>
      <c r="J119" s="47"/>
      <c r="K119" s="41"/>
      <c r="L119" s="39"/>
      <c r="M119" s="39"/>
      <c r="N119" s="39"/>
      <c r="O119" s="39"/>
      <c r="P119" s="37"/>
      <c r="Q119" s="37"/>
    </row>
    <row r="120" spans="1:17" s="38" customFormat="1" ht="12.75">
      <c r="A120" s="1"/>
      <c r="B120" s="36"/>
      <c r="C120" s="39"/>
      <c r="D120" s="41"/>
      <c r="E120" s="41"/>
      <c r="F120" s="41"/>
      <c r="G120" s="41"/>
      <c r="H120" s="41"/>
      <c r="I120" s="48"/>
      <c r="J120" s="49"/>
      <c r="K120" s="48"/>
      <c r="L120" s="39"/>
      <c r="M120" s="39"/>
      <c r="N120" s="39"/>
      <c r="O120" s="39"/>
      <c r="P120" s="37"/>
      <c r="Q120" s="37"/>
    </row>
    <row r="121" spans="1:17" s="38" customFormat="1" ht="10.5">
      <c r="A121" s="1"/>
      <c r="B121" s="36"/>
      <c r="C121" s="39"/>
      <c r="D121" s="41"/>
      <c r="E121" s="41"/>
      <c r="F121" s="41"/>
      <c r="G121" s="41"/>
      <c r="H121" s="41"/>
      <c r="I121" s="50"/>
      <c r="J121" s="50"/>
      <c r="K121" s="48"/>
      <c r="L121" s="39"/>
      <c r="M121" s="39"/>
      <c r="N121" s="39"/>
      <c r="O121" s="39"/>
      <c r="P121" s="37"/>
      <c r="Q121" s="37"/>
    </row>
    <row r="122" spans="1:15" s="38" customFormat="1" ht="10.5">
      <c r="A122" s="1"/>
      <c r="B122" s="36"/>
      <c r="C122" s="39"/>
      <c r="D122" s="41"/>
      <c r="E122" s="41"/>
      <c r="F122" s="41"/>
      <c r="G122" s="41"/>
      <c r="H122" s="41"/>
      <c r="I122" s="50"/>
      <c r="J122" s="50"/>
      <c r="K122" s="48"/>
      <c r="L122" s="39"/>
      <c r="M122" s="39"/>
      <c r="N122" s="39"/>
      <c r="O122" s="39"/>
    </row>
    <row r="123" spans="1:15" s="38" customFormat="1" ht="10.5">
      <c r="A123" s="1"/>
      <c r="B123" s="36"/>
      <c r="C123" s="39"/>
      <c r="D123" s="41"/>
      <c r="E123" s="41"/>
      <c r="F123" s="41"/>
      <c r="G123" s="41"/>
      <c r="H123" s="41"/>
      <c r="I123" s="48"/>
      <c r="J123" s="51"/>
      <c r="K123" s="48"/>
      <c r="L123" s="39"/>
      <c r="M123" s="39"/>
      <c r="N123" s="39"/>
      <c r="O123" s="39"/>
    </row>
    <row r="124" spans="1:15" s="38" customFormat="1" ht="10.5">
      <c r="A124" s="1"/>
      <c r="B124" s="36"/>
      <c r="C124" s="39"/>
      <c r="D124" s="41"/>
      <c r="E124" s="41"/>
      <c r="F124" s="41"/>
      <c r="G124" s="41"/>
      <c r="H124" s="41"/>
      <c r="I124" s="48"/>
      <c r="J124" s="48"/>
      <c r="K124" s="48"/>
      <c r="L124" s="39"/>
      <c r="M124" s="39"/>
      <c r="N124" s="39"/>
      <c r="O124" s="39"/>
    </row>
    <row r="125" spans="1:15" s="38" customFormat="1" ht="10.5">
      <c r="A125" s="1"/>
      <c r="B125" s="36"/>
      <c r="C125" s="39"/>
      <c r="D125" s="41"/>
      <c r="E125" s="41"/>
      <c r="F125" s="41"/>
      <c r="G125" s="41"/>
      <c r="H125" s="41"/>
      <c r="I125" s="48"/>
      <c r="J125" s="50"/>
      <c r="K125" s="48"/>
      <c r="L125" s="39"/>
      <c r="M125" s="39"/>
      <c r="N125" s="39"/>
      <c r="O125" s="39"/>
    </row>
    <row r="126" spans="1:15" s="38" customFormat="1" ht="10.5">
      <c r="A126" s="1"/>
      <c r="B126" s="36"/>
      <c r="C126" s="39"/>
      <c r="D126" s="39"/>
      <c r="E126" s="39"/>
      <c r="F126" s="39"/>
      <c r="G126" s="39"/>
      <c r="H126" s="39"/>
      <c r="I126" s="52"/>
      <c r="J126" s="53"/>
      <c r="K126" s="52"/>
      <c r="L126" s="39"/>
      <c r="M126" s="39"/>
      <c r="N126" s="39"/>
      <c r="O126" s="39"/>
    </row>
    <row r="127" spans="1:15" s="38" customFormat="1" ht="10.5">
      <c r="A127" s="1"/>
      <c r="B127" s="36"/>
      <c r="C127" s="39"/>
      <c r="D127" s="39"/>
      <c r="E127" s="39"/>
      <c r="F127" s="39"/>
      <c r="G127" s="39"/>
      <c r="H127" s="39"/>
      <c r="I127" s="52"/>
      <c r="J127" s="53"/>
      <c r="K127" s="39"/>
      <c r="L127" s="39"/>
      <c r="M127" s="39"/>
      <c r="N127" s="39"/>
      <c r="O127" s="39"/>
    </row>
    <row r="128" spans="1:15" s="38" customFormat="1" ht="10.5">
      <c r="A128" s="1"/>
      <c r="B128" s="36"/>
      <c r="C128" s="39"/>
      <c r="D128" s="39"/>
      <c r="E128" s="39"/>
      <c r="F128" s="39"/>
      <c r="G128" s="39"/>
      <c r="H128" s="39"/>
      <c r="I128" s="52"/>
      <c r="J128" s="53"/>
      <c r="K128" s="39"/>
      <c r="L128" s="39"/>
      <c r="M128" s="39"/>
      <c r="N128" s="39"/>
      <c r="O128" s="39"/>
    </row>
    <row r="129" spans="1:15" s="38" customFormat="1" ht="10.5">
      <c r="A129" s="1"/>
      <c r="B129" s="36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1:15" s="38" customFormat="1" ht="10.5">
      <c r="A130" s="1"/>
      <c r="B130" s="36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1:15" s="38" customFormat="1" ht="10.5">
      <c r="A131" s="1"/>
      <c r="B131" s="36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1:15" s="38" customFormat="1" ht="10.5">
      <c r="A132" s="1"/>
      <c r="B132" s="36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1:15" s="38" customFormat="1" ht="10.5">
      <c r="A133" s="1"/>
      <c r="B133" s="36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1:15" s="38" customFormat="1" ht="10.5">
      <c r="A134" s="1"/>
      <c r="B134" s="36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1:15" s="38" customFormat="1" ht="10.5">
      <c r="A135" s="1"/>
      <c r="B135" s="36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1:15" s="38" customFormat="1" ht="10.5">
      <c r="A136" s="1"/>
      <c r="B136" s="36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1:15" s="38" customFormat="1" ht="10.5">
      <c r="A137" s="1"/>
      <c r="B137" s="36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1:15" s="38" customFormat="1" ht="10.5">
      <c r="A138" s="1"/>
      <c r="B138" s="36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1:15" s="38" customFormat="1" ht="10.5">
      <c r="A139" s="1"/>
      <c r="B139" s="36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s="38" customFormat="1" ht="10.5">
      <c r="A140" s="1"/>
      <c r="B140" s="36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s="38" customFormat="1" ht="10.5">
      <c r="A141" s="1"/>
      <c r="B141" s="36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s="38" customFormat="1" ht="10.5">
      <c r="A142" s="1"/>
      <c r="B142" s="36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38" customFormat="1" ht="10.5">
      <c r="A143" s="1"/>
      <c r="B143" s="36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38" customFormat="1" ht="10.5">
      <c r="A144" s="1"/>
      <c r="B144" s="36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38" customFormat="1" ht="10.5">
      <c r="A145" s="1"/>
      <c r="B145" s="36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38" customFormat="1" ht="10.5">
      <c r="A146" s="1"/>
      <c r="B146" s="36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38" customFormat="1" ht="10.5">
      <c r="A147" s="1"/>
      <c r="B147" s="36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38" customFormat="1" ht="10.5">
      <c r="A148" s="1"/>
      <c r="B148" s="36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38" customFormat="1" ht="10.5">
      <c r="A149" s="1"/>
      <c r="B149" s="36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38" customFormat="1" ht="10.5">
      <c r="A150" s="1"/>
      <c r="B150" s="36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38" customFormat="1" ht="10.5">
      <c r="A151" s="1"/>
      <c r="B151" s="36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38" customFormat="1" ht="10.5">
      <c r="A152" s="1"/>
      <c r="B152" s="36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38" customFormat="1" ht="10.5">
      <c r="A153" s="1"/>
      <c r="B153" s="36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38" customFormat="1" ht="10.5">
      <c r="A154" s="1"/>
      <c r="B154" s="36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38" customFormat="1" ht="10.5">
      <c r="A155" s="1"/>
      <c r="B155" s="36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38" customFormat="1" ht="10.5">
      <c r="A156" s="1"/>
      <c r="B156" s="36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38" customFormat="1" ht="10.5">
      <c r="A157" s="1"/>
      <c r="B157" s="36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38" customFormat="1" ht="10.5">
      <c r="A158" s="1"/>
      <c r="B158" s="36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38" customFormat="1" ht="10.5">
      <c r="A159" s="1"/>
      <c r="B159" s="36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38" customFormat="1" ht="10.5">
      <c r="A160" s="1"/>
      <c r="B160" s="36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8" customFormat="1" ht="10.5">
      <c r="A161" s="1"/>
      <c r="B161" s="36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8" customFormat="1" ht="10.5">
      <c r="A162" s="1"/>
      <c r="B162" s="36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8" customFormat="1" ht="10.5">
      <c r="A163" s="1"/>
      <c r="B163" s="36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8" customFormat="1" ht="10.5">
      <c r="A164" s="1"/>
      <c r="B164" s="36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8" customFormat="1" ht="10.5">
      <c r="A165" s="1"/>
      <c r="B165" s="36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8" customFormat="1" ht="10.5">
      <c r="A166" s="1"/>
      <c r="B166" s="36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8" customFormat="1" ht="10.5">
      <c r="A167" s="1"/>
      <c r="B167" s="36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8" customFormat="1" ht="10.5">
      <c r="A168" s="1"/>
      <c r="B168" s="36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8" customFormat="1" ht="10.5">
      <c r="A169" s="1"/>
      <c r="B169" s="36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8" customFormat="1" ht="10.5">
      <c r="A170" s="1"/>
      <c r="B170" s="36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8" customFormat="1" ht="10.5">
      <c r="A171" s="1"/>
      <c r="B171" s="36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8" customFormat="1" ht="10.5">
      <c r="A172" s="1"/>
      <c r="B172" s="36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8" customFormat="1" ht="10.5">
      <c r="A173" s="1"/>
      <c r="B173" s="36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8" customFormat="1" ht="10.5">
      <c r="A174" s="1"/>
      <c r="B174" s="36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8" customFormat="1" ht="10.5">
      <c r="A175" s="1"/>
      <c r="B175" s="36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8" customFormat="1" ht="10.5">
      <c r="A176" s="1"/>
      <c r="B176" s="36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8" customFormat="1" ht="10.5">
      <c r="A177" s="1"/>
      <c r="B177" s="36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8" customFormat="1" ht="10.5">
      <c r="A178" s="1"/>
      <c r="B178" s="36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8" customFormat="1" ht="10.5">
      <c r="A179" s="1"/>
      <c r="B179" s="36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8" customFormat="1" ht="10.5">
      <c r="A180" s="1"/>
      <c r="B180" s="36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8" customFormat="1" ht="10.5">
      <c r="A181" s="1"/>
      <c r="B181" s="36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8" customFormat="1" ht="10.5">
      <c r="A182" s="1"/>
      <c r="B182" s="36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8" customFormat="1" ht="10.5">
      <c r="A183" s="1"/>
      <c r="B183" s="36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8" customFormat="1" ht="10.5">
      <c r="A184" s="1"/>
      <c r="B184" s="36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8" customFormat="1" ht="10.5">
      <c r="A185" s="1"/>
      <c r="B185" s="36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8" customFormat="1" ht="10.5">
      <c r="A186" s="1"/>
      <c r="B186" s="36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8" customFormat="1" ht="10.5">
      <c r="A187" s="1"/>
      <c r="B187" s="36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8" customFormat="1" ht="10.5">
      <c r="A188" s="1"/>
      <c r="B188" s="36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8" customFormat="1" ht="10.5">
      <c r="A189" s="1"/>
      <c r="B189" s="36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8" customFormat="1" ht="10.5">
      <c r="A190" s="1"/>
      <c r="B190" s="36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8" customFormat="1" ht="10.5">
      <c r="A191" s="1"/>
      <c r="B191" s="36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8" customFormat="1" ht="10.5">
      <c r="A192" s="1"/>
      <c r="B192" s="36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38" customFormat="1" ht="10.5">
      <c r="A193" s="1"/>
      <c r="B193" s="36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1:15" s="38" customFormat="1" ht="10.5">
      <c r="A194" s="1"/>
      <c r="B194" s="36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1:15" s="38" customFormat="1" ht="10.5">
      <c r="A195" s="1"/>
      <c r="B195" s="36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1:15" s="38" customFormat="1" ht="10.5">
      <c r="A196" s="1"/>
      <c r="B196" s="36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1:15" s="38" customFormat="1" ht="10.5">
      <c r="A197" s="1"/>
      <c r="B197" s="36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1:15" s="38" customFormat="1" ht="10.5">
      <c r="A198" s="1"/>
      <c r="B198" s="36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1:15" s="38" customFormat="1" ht="10.5">
      <c r="A199" s="1"/>
      <c r="B199" s="36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1:15" s="38" customFormat="1" ht="10.5">
      <c r="A200" s="1"/>
      <c r="B200" s="36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1:15" s="38" customFormat="1" ht="10.5">
      <c r="A201" s="1"/>
      <c r="B201" s="36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1:15" s="38" customFormat="1" ht="10.5">
      <c r="A202" s="1"/>
      <c r="B202" s="36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1:15" s="38" customFormat="1" ht="10.5">
      <c r="A203" s="1"/>
      <c r="B203" s="36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1:15" s="38" customFormat="1" ht="10.5">
      <c r="A204" s="1"/>
      <c r="B204" s="36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1:15" s="38" customFormat="1" ht="10.5">
      <c r="A205" s="1"/>
      <c r="B205" s="36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1:15" s="38" customFormat="1" ht="10.5">
      <c r="A206" s="1"/>
      <c r="B206" s="36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1:15" s="38" customFormat="1" ht="10.5">
      <c r="A207" s="1"/>
      <c r="B207" s="36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8" customFormat="1" ht="10.5">
      <c r="A208" s="1"/>
      <c r="B208" s="36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8" customFormat="1" ht="10.5">
      <c r="A209" s="1"/>
      <c r="B209" s="36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8" customFormat="1" ht="10.5">
      <c r="A210" s="1"/>
      <c r="B210" s="36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8" customFormat="1" ht="10.5">
      <c r="A211" s="1"/>
      <c r="B211" s="36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8" customFormat="1" ht="10.5">
      <c r="A212" s="1"/>
      <c r="B212" s="36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8" customFormat="1" ht="10.5">
      <c r="A213" s="1"/>
      <c r="B213" s="36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8" customFormat="1" ht="10.5">
      <c r="A214" s="1"/>
      <c r="B214" s="36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8" customFormat="1" ht="10.5">
      <c r="A215" s="1"/>
      <c r="B215" s="36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8" customFormat="1" ht="10.5">
      <c r="A216" s="1"/>
      <c r="B216" s="36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8" customFormat="1" ht="10.5">
      <c r="A217" s="1"/>
      <c r="B217" s="36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s="38" customFormat="1" ht="10.5">
      <c r="A218" s="1"/>
      <c r="B218" s="36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s="38" customFormat="1" ht="10.5">
      <c r="A219" s="1"/>
      <c r="B219" s="36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s="38" customFormat="1" ht="10.5">
      <c r="A220" s="1"/>
      <c r="B220" s="36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1:15" s="38" customFormat="1" ht="10.5">
      <c r="A221" s="1"/>
      <c r="B221" s="36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1:15" s="38" customFormat="1" ht="10.5">
      <c r="A222" s="1"/>
      <c r="B222" s="36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1:15" s="38" customFormat="1" ht="10.5">
      <c r="A223" s="1"/>
      <c r="B223" s="36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1:15" s="38" customFormat="1" ht="10.5">
      <c r="A224" s="1"/>
      <c r="B224" s="36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1:15" s="38" customFormat="1" ht="10.5">
      <c r="A225" s="1"/>
      <c r="B225" s="36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1:15" s="38" customFormat="1" ht="10.5">
      <c r="A226" s="1"/>
      <c r="B226" s="36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1:15" s="38" customFormat="1" ht="10.5">
      <c r="A227" s="1"/>
      <c r="B227" s="36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1:15" s="38" customFormat="1" ht="10.5">
      <c r="A228" s="1"/>
      <c r="B228" s="36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1:15" s="38" customFormat="1" ht="10.5">
      <c r="A229" s="1"/>
      <c r="B229" s="36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1:15" s="38" customFormat="1" ht="10.5">
      <c r="A230" s="1"/>
      <c r="B230" s="36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1:15" s="38" customFormat="1" ht="10.5">
      <c r="A231" s="1"/>
      <c r="B231" s="36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1:15" s="38" customFormat="1" ht="10.5">
      <c r="A232" s="1"/>
      <c r="B232" s="36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1:15" s="38" customFormat="1" ht="10.5">
      <c r="A233" s="1"/>
      <c r="B233" s="36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1:15" s="38" customFormat="1" ht="10.5">
      <c r="A234" s="1"/>
      <c r="B234" s="36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1:15" s="38" customFormat="1" ht="10.5">
      <c r="A235" s="1"/>
      <c r="B235" s="36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1:15" s="38" customFormat="1" ht="10.5">
      <c r="A236" s="1"/>
      <c r="B236" s="36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1:15" s="38" customFormat="1" ht="10.5">
      <c r="A237" s="1"/>
      <c r="B237" s="36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1:15" s="38" customFormat="1" ht="10.5">
      <c r="A238" s="1"/>
      <c r="B238" s="36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1:15" s="38" customFormat="1" ht="10.5">
      <c r="A239" s="1"/>
      <c r="B239" s="36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1:15" s="38" customFormat="1" ht="10.5">
      <c r="A240" s="1"/>
      <c r="B240" s="36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1:15" s="38" customFormat="1" ht="10.5">
      <c r="A241" s="1"/>
      <c r="B241" s="36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1:15" s="38" customFormat="1" ht="10.5">
      <c r="A242" s="1"/>
      <c r="B242" s="36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1:15" s="38" customFormat="1" ht="10.5">
      <c r="A243" s="1"/>
      <c r="B243" s="36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1:15" s="38" customFormat="1" ht="10.5">
      <c r="A244" s="1"/>
      <c r="B244" s="36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1:15" s="38" customFormat="1" ht="10.5">
      <c r="A245" s="1"/>
      <c r="B245" s="36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1:15" s="38" customFormat="1" ht="10.5">
      <c r="A246" s="1"/>
      <c r="B246" s="36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1:15" s="38" customFormat="1" ht="10.5">
      <c r="A247" s="1"/>
      <c r="B247" s="36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1:15" s="38" customFormat="1" ht="10.5">
      <c r="A248" s="1"/>
      <c r="B248" s="36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1:15" s="38" customFormat="1" ht="10.5">
      <c r="A249" s="1"/>
      <c r="B249" s="36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1:15" s="38" customFormat="1" ht="10.5">
      <c r="A250" s="1"/>
      <c r="B250" s="36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1:15" s="38" customFormat="1" ht="10.5">
      <c r="A251" s="1"/>
      <c r="B251" s="36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1:15" s="38" customFormat="1" ht="10.5">
      <c r="A252" s="1"/>
      <c r="B252" s="36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1:15" s="38" customFormat="1" ht="10.5">
      <c r="A253" s="1"/>
      <c r="B253" s="36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1:15" s="38" customFormat="1" ht="10.5">
      <c r="A254" s="1"/>
      <c r="B254" s="36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1:15" s="38" customFormat="1" ht="10.5">
      <c r="A255" s="1"/>
      <c r="B255" s="36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1:15" s="38" customFormat="1" ht="10.5">
      <c r="A256" s="1"/>
      <c r="B256" s="36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1:15" s="38" customFormat="1" ht="10.5">
      <c r="A257" s="1"/>
      <c r="B257" s="36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1:15" s="38" customFormat="1" ht="10.5">
      <c r="A258" s="1"/>
      <c r="B258" s="36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1:15" s="38" customFormat="1" ht="10.5">
      <c r="A259" s="1"/>
      <c r="B259" s="36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1:15" s="38" customFormat="1" ht="10.5">
      <c r="A260" s="1"/>
      <c r="B260" s="36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1:15" s="38" customFormat="1" ht="10.5">
      <c r="A261" s="1"/>
      <c r="B261" s="36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1:15" s="38" customFormat="1" ht="10.5">
      <c r="A262" s="1"/>
      <c r="B262" s="36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  <row r="263" spans="1:15" s="38" customFormat="1" ht="10.5">
      <c r="A263" s="1"/>
      <c r="B263" s="36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</row>
    <row r="264" spans="1:15" s="38" customFormat="1" ht="10.5">
      <c r="A264" s="1"/>
      <c r="B264" s="36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</row>
    <row r="265" spans="1:15" s="38" customFormat="1" ht="10.5">
      <c r="A265" s="1"/>
      <c r="B265" s="36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1:15" s="38" customFormat="1" ht="10.5">
      <c r="A266" s="1"/>
      <c r="B266" s="36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</row>
    <row r="267" spans="1:15" s="38" customFormat="1" ht="10.5">
      <c r="A267" s="1"/>
      <c r="B267" s="36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1:15" s="38" customFormat="1" ht="10.5">
      <c r="A268" s="1"/>
      <c r="B268" s="36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</row>
    <row r="269" spans="1:15" s="38" customFormat="1" ht="10.5">
      <c r="A269" s="1"/>
      <c r="B269" s="36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</row>
    <row r="270" spans="1:15" s="38" customFormat="1" ht="10.5">
      <c r="A270" s="1"/>
      <c r="B270" s="36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</row>
    <row r="271" spans="1:15" s="38" customFormat="1" ht="10.5">
      <c r="A271" s="1"/>
      <c r="B271" s="36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</row>
    <row r="272" spans="1:15" s="38" customFormat="1" ht="10.5">
      <c r="A272" s="1"/>
      <c r="B272" s="36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</row>
    <row r="273" spans="1:15" s="38" customFormat="1" ht="10.5">
      <c r="A273" s="1"/>
      <c r="B273" s="36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</row>
    <row r="274" spans="1:15" s="38" customFormat="1" ht="10.5">
      <c r="A274" s="1"/>
      <c r="B274" s="36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</row>
    <row r="275" spans="1:15" s="38" customFormat="1" ht="10.5">
      <c r="A275" s="1"/>
      <c r="B275" s="36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</row>
    <row r="276" spans="1:15" s="38" customFormat="1" ht="10.5">
      <c r="A276" s="1"/>
      <c r="B276" s="36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</row>
    <row r="277" spans="1:15" s="38" customFormat="1" ht="10.5">
      <c r="A277" s="1"/>
      <c r="B277" s="36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</row>
    <row r="278" spans="1:15" s="38" customFormat="1" ht="10.5">
      <c r="A278" s="1"/>
      <c r="B278" s="36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1:15" s="38" customFormat="1" ht="10.5">
      <c r="A279" s="1"/>
      <c r="B279" s="36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</row>
    <row r="280" spans="1:15" s="38" customFormat="1" ht="10.5">
      <c r="A280" s="1"/>
      <c r="B280" s="36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</row>
    <row r="281" spans="1:15" s="38" customFormat="1" ht="10.5">
      <c r="A281" s="1"/>
      <c r="B281" s="36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</row>
    <row r="282" spans="1:15" s="38" customFormat="1" ht="10.5">
      <c r="A282" s="1"/>
      <c r="B282" s="36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</row>
    <row r="283" spans="1:15" s="38" customFormat="1" ht="10.5">
      <c r="A283" s="1"/>
      <c r="B283" s="36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</row>
    <row r="284" spans="1:15" s="38" customFormat="1" ht="10.5">
      <c r="A284" s="1"/>
      <c r="B284" s="36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</row>
    <row r="285" spans="1:15" s="38" customFormat="1" ht="10.5">
      <c r="A285" s="1"/>
      <c r="B285" s="36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</row>
    <row r="286" spans="1:15" s="38" customFormat="1" ht="10.5">
      <c r="A286" s="1"/>
      <c r="B286" s="36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</row>
    <row r="287" spans="1:15" s="38" customFormat="1" ht="10.5">
      <c r="A287" s="1"/>
      <c r="B287" s="36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</row>
    <row r="288" spans="1:15" s="38" customFormat="1" ht="10.5">
      <c r="A288" s="1"/>
      <c r="B288" s="36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</row>
    <row r="289" spans="1:15" s="38" customFormat="1" ht="10.5">
      <c r="A289" s="1"/>
      <c r="B289" s="36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</row>
    <row r="290" spans="1:15" s="38" customFormat="1" ht="10.5">
      <c r="A290" s="1"/>
      <c r="B290" s="36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</row>
    <row r="291" spans="1:15" s="38" customFormat="1" ht="10.5">
      <c r="A291" s="1"/>
      <c r="B291" s="36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</row>
    <row r="292" spans="1:15" s="38" customFormat="1" ht="12.75" customHeight="1">
      <c r="A292" s="1"/>
      <c r="B292" s="36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</row>
    <row r="293" spans="1:15" s="38" customFormat="1" ht="12.75" customHeight="1">
      <c r="A293" s="1"/>
      <c r="B293" s="36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</row>
    <row r="294" spans="1:15" s="38" customFormat="1" ht="12.75" customHeight="1">
      <c r="A294" s="1"/>
      <c r="B294" s="36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</row>
    <row r="295" spans="1:15" s="38" customFormat="1" ht="12.75" customHeight="1">
      <c r="A295" s="1"/>
      <c r="B295" s="36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</row>
    <row r="296" spans="1:15" s="38" customFormat="1" ht="12.75" customHeight="1">
      <c r="A296" s="1"/>
      <c r="B296" s="36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</row>
    <row r="297" spans="1:15" s="38" customFormat="1" ht="12.75" customHeight="1">
      <c r="A297" s="1"/>
      <c r="B297" s="36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</row>
    <row r="298" spans="1:15" s="38" customFormat="1" ht="12.75" customHeight="1">
      <c r="A298" s="1"/>
      <c r="B298" s="36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</row>
    <row r="299" spans="1:15" s="38" customFormat="1" ht="12.75" customHeight="1">
      <c r="A299" s="1"/>
      <c r="B299" s="36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</row>
    <row r="300" spans="1:15" s="38" customFormat="1" ht="12.75" customHeight="1">
      <c r="A300" s="1"/>
      <c r="B300" s="36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</row>
    <row r="301" spans="1:15" s="38" customFormat="1" ht="12.75" customHeight="1">
      <c r="A301" s="1"/>
      <c r="B301" s="36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</row>
    <row r="302" spans="1:15" s="38" customFormat="1" ht="12.75" customHeight="1">
      <c r="A302" s="1"/>
      <c r="B302" s="36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</row>
    <row r="303" spans="1:15" s="38" customFormat="1" ht="12.75" customHeight="1">
      <c r="A303" s="1"/>
      <c r="B303" s="36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</row>
    <row r="304" spans="1:15" s="38" customFormat="1" ht="12.75" customHeight="1">
      <c r="A304" s="1"/>
      <c r="B304" s="36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</row>
    <row r="305" spans="1:15" s="38" customFormat="1" ht="12.75" customHeight="1">
      <c r="A305" s="1"/>
      <c r="B305" s="36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</row>
    <row r="306" spans="1:15" s="38" customFormat="1" ht="12.75" customHeight="1">
      <c r="A306" s="1"/>
      <c r="B306" s="36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</row>
    <row r="307" spans="1:15" s="38" customFormat="1" ht="12.75" customHeight="1">
      <c r="A307" s="1"/>
      <c r="B307" s="36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</row>
    <row r="308" spans="1:15" s="38" customFormat="1" ht="12.75" customHeight="1">
      <c r="A308" s="1"/>
      <c r="B308" s="36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</row>
    <row r="309" spans="1:15" s="38" customFormat="1" ht="12.75" customHeight="1">
      <c r="A309" s="1"/>
      <c r="B309" s="36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</row>
    <row r="310" spans="1:15" s="38" customFormat="1" ht="12.75" customHeight="1">
      <c r="A310" s="1"/>
      <c r="B310" s="36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</row>
    <row r="311" spans="1:15" s="38" customFormat="1" ht="12.75" customHeight="1">
      <c r="A311" s="1"/>
      <c r="B311" s="36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</row>
    <row r="312" spans="1:15" s="38" customFormat="1" ht="12.75" customHeight="1">
      <c r="A312" s="1"/>
      <c r="B312" s="36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</row>
    <row r="313" spans="1:15" s="38" customFormat="1" ht="12.75" customHeight="1">
      <c r="A313" s="1"/>
      <c r="B313" s="36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</row>
    <row r="314" spans="1:15" s="38" customFormat="1" ht="12.75" customHeight="1">
      <c r="A314" s="1"/>
      <c r="B314" s="36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</row>
    <row r="315" spans="1:15" s="38" customFormat="1" ht="12.75" customHeight="1">
      <c r="A315" s="1"/>
      <c r="B315" s="36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</row>
    <row r="316" spans="1:15" s="38" customFormat="1" ht="12.75" customHeight="1">
      <c r="A316" s="1"/>
      <c r="B316" s="36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</row>
    <row r="317" spans="1:15" s="38" customFormat="1" ht="12.75" customHeight="1">
      <c r="A317" s="1"/>
      <c r="B317" s="36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</row>
    <row r="318" spans="1:15" s="38" customFormat="1" ht="12.75" customHeight="1">
      <c r="A318" s="1"/>
      <c r="B318" s="36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1:15" s="38" customFormat="1" ht="12.75" customHeight="1">
      <c r="A319" s="1"/>
      <c r="B319" s="36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</row>
    <row r="320" spans="1:15" s="38" customFormat="1" ht="12.75" customHeight="1">
      <c r="A320" s="1"/>
      <c r="B320" s="36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</row>
    <row r="321" spans="1:15" s="38" customFormat="1" ht="12.75" customHeight="1">
      <c r="A321" s="1"/>
      <c r="B321" s="36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</row>
    <row r="322" spans="1:15" s="38" customFormat="1" ht="12.75" customHeight="1">
      <c r="A322" s="1"/>
      <c r="B322" s="36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</row>
    <row r="323" spans="1:15" s="38" customFormat="1" ht="12.75" customHeight="1">
      <c r="A323" s="1"/>
      <c r="B323" s="36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</row>
    <row r="324" spans="1:15" s="38" customFormat="1" ht="12.75" customHeight="1">
      <c r="A324" s="1"/>
      <c r="B324" s="36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</row>
    <row r="325" spans="1:15" s="38" customFormat="1" ht="12.75" customHeight="1">
      <c r="A325" s="1"/>
      <c r="B325" s="36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</row>
    <row r="326" spans="1:15" s="38" customFormat="1" ht="12.75" customHeight="1">
      <c r="A326" s="1"/>
      <c r="B326" s="36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</row>
    <row r="327" spans="1:15" s="38" customFormat="1" ht="12.75" customHeight="1">
      <c r="A327" s="1"/>
      <c r="B327" s="36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</row>
    <row r="328" spans="1:15" s="38" customFormat="1" ht="12.75" customHeight="1">
      <c r="A328" s="1"/>
      <c r="B328" s="36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</row>
    <row r="329" spans="1:15" s="38" customFormat="1" ht="12.75" customHeight="1">
      <c r="A329" s="1"/>
      <c r="B329" s="36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</row>
    <row r="330" spans="1:15" s="38" customFormat="1" ht="12.75" customHeight="1">
      <c r="A330" s="1"/>
      <c r="B330" s="36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</row>
    <row r="331" spans="1:15" s="38" customFormat="1" ht="12.75" customHeight="1">
      <c r="A331" s="1"/>
      <c r="B331" s="36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</row>
    <row r="332" spans="1:15" s="38" customFormat="1" ht="12.75" customHeight="1">
      <c r="A332" s="1"/>
      <c r="B332" s="36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</row>
    <row r="333" spans="1:15" s="38" customFormat="1" ht="12.75" customHeight="1">
      <c r="A333" s="1"/>
      <c r="B333" s="36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</row>
    <row r="334" spans="1:15" s="38" customFormat="1" ht="12.75" customHeight="1">
      <c r="A334" s="1"/>
      <c r="B334" s="36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</row>
    <row r="335" spans="1:15" s="38" customFormat="1" ht="12.75" customHeight="1">
      <c r="A335" s="1"/>
      <c r="B335" s="36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</row>
    <row r="336" spans="1:15" s="38" customFormat="1" ht="12.75" customHeight="1">
      <c r="A336" s="1"/>
      <c r="B336" s="36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</row>
    <row r="337" spans="1:15" s="38" customFormat="1" ht="12.75" customHeight="1">
      <c r="A337" s="1"/>
      <c r="B337" s="36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</row>
    <row r="338" spans="1:15" s="38" customFormat="1" ht="12.75" customHeight="1">
      <c r="A338" s="1"/>
      <c r="B338" s="36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</row>
    <row r="339" spans="1:15" s="38" customFormat="1" ht="12.75" customHeight="1">
      <c r="A339" s="1"/>
      <c r="B339" s="36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</row>
    <row r="340" spans="1:15" s="38" customFormat="1" ht="12.75" customHeight="1">
      <c r="A340" s="1"/>
      <c r="B340" s="36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</row>
    <row r="341" spans="1:15" s="38" customFormat="1" ht="12.75" customHeight="1">
      <c r="A341" s="1"/>
      <c r="B341" s="36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</row>
    <row r="342" spans="1:15" s="38" customFormat="1" ht="12.75" customHeight="1">
      <c r="A342" s="1"/>
      <c r="B342" s="36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</row>
    <row r="343" spans="1:15" s="38" customFormat="1" ht="12.75" customHeight="1">
      <c r="A343" s="1"/>
      <c r="B343" s="36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</row>
    <row r="344" spans="1:15" s="38" customFormat="1" ht="12.75" customHeight="1">
      <c r="A344" s="1"/>
      <c r="B344" s="36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</row>
    <row r="345" spans="1:15" s="38" customFormat="1" ht="12.75" customHeight="1">
      <c r="A345" s="1"/>
      <c r="B345" s="36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</row>
    <row r="346" spans="1:15" s="38" customFormat="1" ht="12.75" customHeight="1">
      <c r="A346" s="1"/>
      <c r="B346" s="36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</row>
    <row r="347" spans="1:15" s="38" customFormat="1" ht="12.75" customHeight="1">
      <c r="A347" s="1"/>
      <c r="B347" s="36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</row>
    <row r="348" spans="1:15" s="38" customFormat="1" ht="12.75" customHeight="1">
      <c r="A348" s="1"/>
      <c r="B348" s="36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</row>
    <row r="349" spans="1:15" s="38" customFormat="1" ht="12.75" customHeight="1">
      <c r="A349" s="1"/>
      <c r="B349" s="36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</row>
    <row r="350" spans="1:15" s="38" customFormat="1" ht="12.75" customHeight="1">
      <c r="A350" s="1"/>
      <c r="B350" s="36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</row>
    <row r="351" spans="1:15" s="38" customFormat="1" ht="12.75" customHeight="1">
      <c r="A351" s="1"/>
      <c r="B351" s="36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</row>
    <row r="352" spans="1:15" s="38" customFormat="1" ht="12.75" customHeight="1">
      <c r="A352" s="1"/>
      <c r="B352" s="36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</row>
    <row r="353" spans="1:15" s="38" customFormat="1" ht="12.75" customHeight="1">
      <c r="A353" s="1"/>
      <c r="B353" s="36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</row>
    <row r="354" spans="1:15" s="38" customFormat="1" ht="12.75" customHeight="1">
      <c r="A354" s="1"/>
      <c r="B354" s="36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</row>
    <row r="355" spans="1:15" s="38" customFormat="1" ht="12.75" customHeight="1">
      <c r="A355" s="1"/>
      <c r="B355" s="36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</row>
    <row r="356" spans="1:15" s="38" customFormat="1" ht="12.75" customHeight="1">
      <c r="A356" s="1"/>
      <c r="B356" s="36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</row>
    <row r="357" spans="1:15" s="38" customFormat="1" ht="12.75" customHeight="1">
      <c r="A357" s="1"/>
      <c r="B357" s="36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</row>
    <row r="358" spans="1:15" s="38" customFormat="1" ht="12.75" customHeight="1">
      <c r="A358" s="1"/>
      <c r="B358" s="36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</row>
    <row r="359" spans="1:15" s="38" customFormat="1" ht="12.75" customHeight="1">
      <c r="A359" s="1"/>
      <c r="B359" s="36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</row>
    <row r="360" spans="1:15" s="38" customFormat="1" ht="12.75" customHeight="1">
      <c r="A360" s="1"/>
      <c r="B360" s="36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</row>
    <row r="361" spans="1:15" s="38" customFormat="1" ht="12.75" customHeight="1">
      <c r="A361" s="1"/>
      <c r="B361" s="36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</row>
    <row r="362" spans="1:15" s="38" customFormat="1" ht="12.75" customHeight="1">
      <c r="A362" s="1"/>
      <c r="B362" s="36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</row>
    <row r="363" spans="1:15" s="38" customFormat="1" ht="12.75" customHeight="1">
      <c r="A363" s="1"/>
      <c r="B363" s="36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</row>
    <row r="364" spans="1:15" s="38" customFormat="1" ht="12.75" customHeight="1">
      <c r="A364" s="1"/>
      <c r="B364" s="36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</row>
    <row r="365" spans="1:15" s="38" customFormat="1" ht="12.75" customHeight="1">
      <c r="A365" s="1"/>
      <c r="B365" s="36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</row>
    <row r="366" spans="1:15" s="38" customFormat="1" ht="12.75" customHeight="1">
      <c r="A366" s="1"/>
      <c r="B366" s="36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</row>
    <row r="367" spans="1:15" s="38" customFormat="1" ht="12.75" customHeight="1">
      <c r="A367" s="1"/>
      <c r="B367" s="36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</row>
    <row r="368" spans="1:15" s="38" customFormat="1" ht="12.75" customHeight="1">
      <c r="A368" s="1"/>
      <c r="B368" s="36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</row>
    <row r="369" spans="1:15" s="38" customFormat="1" ht="12.75" customHeight="1">
      <c r="A369" s="1"/>
      <c r="B369" s="36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</row>
    <row r="370" spans="1:15" s="38" customFormat="1" ht="12.75" customHeight="1">
      <c r="A370" s="1"/>
      <c r="B370" s="36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</row>
    <row r="371" spans="1:15" s="38" customFormat="1" ht="12.75" customHeight="1">
      <c r="A371" s="1"/>
      <c r="B371" s="36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</row>
    <row r="372" spans="1:15" s="38" customFormat="1" ht="12.75" customHeight="1">
      <c r="A372" s="1"/>
      <c r="B372" s="36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</row>
    <row r="373" spans="1:15" s="38" customFormat="1" ht="12.75" customHeight="1">
      <c r="A373" s="1"/>
      <c r="B373" s="36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</row>
    <row r="374" spans="1:15" s="38" customFormat="1" ht="12.75" customHeight="1">
      <c r="A374" s="1"/>
      <c r="B374" s="36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</row>
    <row r="375" spans="1:15" s="38" customFormat="1" ht="12.75" customHeight="1">
      <c r="A375" s="1"/>
      <c r="B375" s="36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</row>
    <row r="376" spans="1:15" s="38" customFormat="1" ht="12.75" customHeight="1">
      <c r="A376" s="1"/>
      <c r="B376" s="36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</row>
    <row r="377" spans="1:15" s="38" customFormat="1" ht="12.75" customHeight="1">
      <c r="A377" s="1"/>
      <c r="B377" s="36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</row>
    <row r="378" spans="1:15" s="38" customFormat="1" ht="12.75" customHeight="1">
      <c r="A378" s="1"/>
      <c r="B378" s="36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</row>
    <row r="379" spans="1:15" s="38" customFormat="1" ht="12.75" customHeight="1">
      <c r="A379" s="1"/>
      <c r="B379" s="36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</row>
    <row r="380" spans="1:15" s="38" customFormat="1" ht="12.75" customHeight="1">
      <c r="A380" s="1"/>
      <c r="B380" s="36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</row>
    <row r="381" spans="1:15" s="38" customFormat="1" ht="12.75" customHeight="1">
      <c r="A381" s="1"/>
      <c r="B381" s="36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</row>
    <row r="382" spans="1:15" s="38" customFormat="1" ht="12.75" customHeight="1">
      <c r="A382" s="1"/>
      <c r="B382" s="36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</row>
    <row r="383" spans="1:15" s="38" customFormat="1" ht="12.75" customHeight="1">
      <c r="A383" s="1"/>
      <c r="B383" s="36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</row>
    <row r="384" spans="1:15" s="38" customFormat="1" ht="12.75" customHeight="1">
      <c r="A384" s="1"/>
      <c r="B384" s="36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</row>
    <row r="385" spans="1:15" s="38" customFormat="1" ht="12.75" customHeight="1">
      <c r="A385" s="1"/>
      <c r="B385" s="36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</row>
    <row r="386" spans="1:15" s="38" customFormat="1" ht="12.75" customHeight="1">
      <c r="A386" s="1"/>
      <c r="B386" s="36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</row>
    <row r="387" spans="1:15" s="38" customFormat="1" ht="12.75" customHeight="1">
      <c r="A387" s="1"/>
      <c r="B387" s="36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</row>
    <row r="388" spans="1:15" s="38" customFormat="1" ht="12.75" customHeight="1">
      <c r="A388" s="1"/>
      <c r="B388" s="36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</row>
    <row r="389" spans="1:15" s="38" customFormat="1" ht="12.75" customHeight="1">
      <c r="A389" s="1"/>
      <c r="B389" s="36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</row>
    <row r="390" spans="1:15" s="38" customFormat="1" ht="12.75" customHeight="1">
      <c r="A390" s="1"/>
      <c r="B390" s="36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</row>
    <row r="391" spans="1:15" s="38" customFormat="1" ht="12.75" customHeight="1">
      <c r="A391" s="1"/>
      <c r="B391" s="36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</row>
    <row r="392" spans="1:15" s="38" customFormat="1" ht="12.75" customHeight="1">
      <c r="A392" s="1"/>
      <c r="B392" s="36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</row>
    <row r="393" spans="1:15" s="38" customFormat="1" ht="12.75" customHeight="1">
      <c r="A393" s="1"/>
      <c r="B393" s="36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</row>
    <row r="394" spans="1:15" s="38" customFormat="1" ht="12.75" customHeight="1">
      <c r="A394" s="1"/>
      <c r="B394" s="36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</row>
    <row r="395" spans="1:15" s="38" customFormat="1" ht="12.75" customHeight="1">
      <c r="A395" s="1"/>
      <c r="B395" s="36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</row>
    <row r="396" spans="1:15" s="38" customFormat="1" ht="12.75" customHeight="1">
      <c r="A396" s="1"/>
      <c r="B396" s="36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</row>
    <row r="397" spans="1:15" s="38" customFormat="1" ht="12.75" customHeight="1">
      <c r="A397" s="1"/>
      <c r="B397" s="36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</row>
    <row r="398" spans="1:15" s="38" customFormat="1" ht="12.75" customHeight="1">
      <c r="A398" s="1"/>
      <c r="B398" s="36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</row>
    <row r="399" spans="1:15" s="38" customFormat="1" ht="12.75" customHeight="1">
      <c r="A399" s="1"/>
      <c r="B399" s="36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</row>
    <row r="400" spans="1:15" s="38" customFormat="1" ht="12.75" customHeight="1">
      <c r="A400" s="1"/>
      <c r="B400" s="36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</row>
    <row r="401" spans="1:15" s="38" customFormat="1" ht="12.75" customHeight="1">
      <c r="A401" s="1"/>
      <c r="B401" s="36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</row>
    <row r="402" spans="1:15" s="38" customFormat="1" ht="12.75" customHeight="1">
      <c r="A402" s="1"/>
      <c r="B402" s="36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</row>
    <row r="403" spans="1:15" s="38" customFormat="1" ht="12.75" customHeight="1">
      <c r="A403" s="1"/>
      <c r="B403" s="36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</row>
    <row r="404" spans="1:15" s="38" customFormat="1" ht="12.75" customHeight="1">
      <c r="A404" s="1"/>
      <c r="B404" s="36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</row>
    <row r="405" spans="1:15" s="38" customFormat="1" ht="12.75" customHeight="1">
      <c r="A405" s="1"/>
      <c r="B405" s="36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</row>
    <row r="406" spans="1:15" s="38" customFormat="1" ht="12.75" customHeight="1">
      <c r="A406" s="1"/>
      <c r="B406" s="36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</row>
    <row r="407" spans="1:15" s="38" customFormat="1" ht="12.75" customHeight="1">
      <c r="A407" s="1"/>
      <c r="B407" s="36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</row>
    <row r="408" spans="1:15" s="38" customFormat="1" ht="12.75" customHeight="1">
      <c r="A408" s="1"/>
      <c r="B408" s="36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</row>
    <row r="409" spans="1:15" s="38" customFormat="1" ht="12.75" customHeight="1">
      <c r="A409" s="1"/>
      <c r="B409" s="36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</row>
    <row r="410" spans="1:15" s="38" customFormat="1" ht="12.75" customHeight="1">
      <c r="A410" s="1"/>
      <c r="B410" s="36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</row>
    <row r="411" spans="1:15" s="38" customFormat="1" ht="12.75" customHeight="1">
      <c r="A411" s="1"/>
      <c r="B411" s="36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</row>
    <row r="412" spans="1:15" s="38" customFormat="1" ht="12.75" customHeight="1">
      <c r="A412" s="1"/>
      <c r="B412" s="36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</row>
    <row r="413" spans="1:15" s="38" customFormat="1" ht="12.75" customHeight="1">
      <c r="A413" s="1"/>
      <c r="B413" s="36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</row>
    <row r="414" spans="1:15" s="38" customFormat="1" ht="12.75" customHeight="1">
      <c r="A414" s="1"/>
      <c r="B414" s="36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</row>
    <row r="415" spans="1:15" s="38" customFormat="1" ht="12.75" customHeight="1">
      <c r="A415" s="1"/>
      <c r="B415" s="36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</row>
    <row r="416" spans="1:15" s="38" customFormat="1" ht="12.75" customHeight="1">
      <c r="A416" s="1"/>
      <c r="B416" s="36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</row>
    <row r="417" spans="1:15" s="38" customFormat="1" ht="12.75" customHeight="1">
      <c r="A417" s="1"/>
      <c r="B417" s="36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</row>
    <row r="418" spans="1:15" s="38" customFormat="1" ht="12.75" customHeight="1">
      <c r="A418" s="1"/>
      <c r="B418" s="36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</row>
    <row r="419" spans="1:15" s="38" customFormat="1" ht="12.75" customHeight="1">
      <c r="A419" s="1"/>
      <c r="B419" s="36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</row>
    <row r="420" spans="1:15" s="38" customFormat="1" ht="12.75" customHeight="1">
      <c r="A420" s="1"/>
      <c r="B420" s="36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</row>
    <row r="421" spans="1:15" s="38" customFormat="1" ht="12.75" customHeight="1">
      <c r="A421" s="1"/>
      <c r="B421" s="36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</row>
    <row r="422" spans="1:15" s="38" customFormat="1" ht="12.75" customHeight="1">
      <c r="A422" s="1"/>
      <c r="B422" s="36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</row>
    <row r="423" spans="1:15" s="38" customFormat="1" ht="12.75" customHeight="1">
      <c r="A423" s="1"/>
      <c r="B423" s="36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</row>
    <row r="424" spans="1:15" s="38" customFormat="1" ht="12.75" customHeight="1">
      <c r="A424" s="1"/>
      <c r="B424" s="36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</row>
    <row r="425" spans="1:15" s="38" customFormat="1" ht="12.75" customHeight="1">
      <c r="A425" s="1"/>
      <c r="B425" s="36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</row>
    <row r="426" spans="1:15" s="38" customFormat="1" ht="12.75" customHeight="1">
      <c r="A426" s="1"/>
      <c r="B426" s="36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</row>
    <row r="427" spans="1:15" s="38" customFormat="1" ht="12.75" customHeight="1">
      <c r="A427" s="1"/>
      <c r="B427" s="36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</row>
    <row r="428" spans="1:15" s="38" customFormat="1" ht="12.75" customHeight="1">
      <c r="A428" s="1"/>
      <c r="B428" s="36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</row>
    <row r="429" spans="1:15" s="38" customFormat="1" ht="12.75" customHeight="1">
      <c r="A429" s="1"/>
      <c r="B429" s="36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</row>
    <row r="430" spans="1:15" s="38" customFormat="1" ht="12.75" customHeight="1">
      <c r="A430" s="1"/>
      <c r="B430" s="36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</row>
    <row r="431" spans="1:15" s="38" customFormat="1" ht="12.75" customHeight="1">
      <c r="A431" s="1"/>
      <c r="B431" s="36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</row>
    <row r="432" spans="1:15" s="38" customFormat="1" ht="12.75" customHeight="1">
      <c r="A432" s="1"/>
      <c r="B432" s="36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</row>
    <row r="433" spans="1:15" s="38" customFormat="1" ht="12.75" customHeight="1">
      <c r="A433" s="1"/>
      <c r="B433" s="36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</row>
    <row r="434" spans="1:15" s="38" customFormat="1" ht="12.75" customHeight="1">
      <c r="A434" s="1"/>
      <c r="B434" s="36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</row>
    <row r="435" spans="1:15" s="38" customFormat="1" ht="12.75" customHeight="1">
      <c r="A435" s="1"/>
      <c r="B435" s="36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</row>
    <row r="436" spans="1:15" s="38" customFormat="1" ht="12.75" customHeight="1">
      <c r="A436" s="1"/>
      <c r="B436" s="36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</row>
    <row r="437" spans="1:15" s="38" customFormat="1" ht="12.75" customHeight="1">
      <c r="A437" s="1"/>
      <c r="B437" s="36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</row>
    <row r="438" spans="1:15" s="38" customFormat="1" ht="12.75" customHeight="1">
      <c r="A438" s="1"/>
      <c r="B438" s="36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</row>
    <row r="439" spans="1:15" s="38" customFormat="1" ht="12.75" customHeight="1">
      <c r="A439" s="1"/>
      <c r="B439" s="36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</row>
    <row r="440" spans="1:15" s="38" customFormat="1" ht="12.75" customHeight="1">
      <c r="A440" s="1"/>
      <c r="B440" s="36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</row>
    <row r="441" spans="1:15" s="38" customFormat="1" ht="12.75" customHeight="1">
      <c r="A441" s="1"/>
      <c r="B441" s="36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</row>
    <row r="442" spans="1:15" s="38" customFormat="1" ht="12.75" customHeight="1">
      <c r="A442" s="1"/>
      <c r="B442" s="36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</row>
    <row r="443" spans="1:15" s="38" customFormat="1" ht="12.75" customHeight="1">
      <c r="A443" s="1"/>
      <c r="B443" s="36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</row>
    <row r="444" spans="1:15" s="38" customFormat="1" ht="12.75" customHeight="1">
      <c r="A444" s="1"/>
      <c r="B444" s="36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</row>
    <row r="445" spans="1:15" s="38" customFormat="1" ht="12.75" customHeight="1">
      <c r="A445" s="1"/>
      <c r="B445" s="36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</row>
    <row r="446" spans="1:15" s="38" customFormat="1" ht="12.75" customHeight="1">
      <c r="A446" s="1"/>
      <c r="B446" s="36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</row>
    <row r="447" spans="1:15" s="38" customFormat="1" ht="12.75" customHeight="1">
      <c r="A447" s="1"/>
      <c r="B447" s="36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</row>
    <row r="448" spans="1:15" s="38" customFormat="1" ht="12.75" customHeight="1">
      <c r="A448" s="1"/>
      <c r="B448" s="36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</row>
    <row r="449" spans="1:15" s="38" customFormat="1" ht="12.75" customHeight="1">
      <c r="A449" s="1"/>
      <c r="B449" s="36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</row>
    <row r="450" spans="1:15" s="38" customFormat="1" ht="12.75" customHeight="1">
      <c r="A450" s="1"/>
      <c r="B450" s="36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</row>
    <row r="451" spans="1:15" s="38" customFormat="1" ht="12.75" customHeight="1">
      <c r="A451" s="1"/>
      <c r="B451" s="36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</row>
    <row r="452" spans="1:15" s="38" customFormat="1" ht="12.75" customHeight="1">
      <c r="A452" s="1"/>
      <c r="B452" s="36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</row>
    <row r="453" spans="1:15" s="38" customFormat="1" ht="12.75" customHeight="1">
      <c r="A453" s="1"/>
      <c r="B453" s="36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</row>
    <row r="454" spans="1:15" s="38" customFormat="1" ht="12.75" customHeight="1">
      <c r="A454" s="1"/>
      <c r="B454" s="36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</row>
    <row r="455" spans="1:15" s="38" customFormat="1" ht="12.75" customHeight="1">
      <c r="A455" s="1"/>
      <c r="B455" s="36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</row>
    <row r="456" spans="1:15" s="38" customFormat="1" ht="12.75" customHeight="1">
      <c r="A456" s="1"/>
      <c r="B456" s="36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</row>
    <row r="457" spans="1:15" s="38" customFormat="1" ht="12.75" customHeight="1">
      <c r="A457" s="1"/>
      <c r="B457" s="36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</row>
    <row r="458" spans="1:15" s="38" customFormat="1" ht="12.75" customHeight="1">
      <c r="A458" s="1"/>
      <c r="B458" s="36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</row>
    <row r="459" spans="1:15" s="38" customFormat="1" ht="12.75" customHeight="1">
      <c r="A459" s="1"/>
      <c r="B459" s="36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</row>
    <row r="460" spans="1:15" s="38" customFormat="1" ht="12.75" customHeight="1">
      <c r="A460" s="1"/>
      <c r="B460" s="36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</row>
    <row r="461" spans="1:15" s="38" customFormat="1" ht="12.75" customHeight="1">
      <c r="A461" s="1"/>
      <c r="B461" s="36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</row>
    <row r="462" spans="1:15" s="38" customFormat="1" ht="12.75" customHeight="1">
      <c r="A462" s="1"/>
      <c r="B462" s="36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</row>
    <row r="463" spans="1:15" s="38" customFormat="1" ht="12.75" customHeight="1">
      <c r="A463" s="1"/>
      <c r="B463" s="36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</row>
    <row r="464" spans="1:15" s="38" customFormat="1" ht="12.75" customHeight="1">
      <c r="A464" s="1"/>
      <c r="B464" s="36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</row>
    <row r="465" spans="1:15" s="38" customFormat="1" ht="12.75" customHeight="1">
      <c r="A465" s="1"/>
      <c r="B465" s="36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</row>
    <row r="466" spans="1:15" s="38" customFormat="1" ht="12.75" customHeight="1">
      <c r="A466" s="1"/>
      <c r="B466" s="36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</row>
    <row r="467" spans="1:15" s="38" customFormat="1" ht="12.75" customHeight="1">
      <c r="A467" s="1"/>
      <c r="B467" s="36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</row>
    <row r="468" spans="1:15" s="38" customFormat="1" ht="12.75" customHeight="1">
      <c r="A468" s="1"/>
      <c r="B468" s="36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</row>
    <row r="469" spans="1:15" s="38" customFormat="1" ht="12.75" customHeight="1">
      <c r="A469" s="1"/>
      <c r="B469" s="36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</row>
    <row r="470" spans="1:15" s="38" customFormat="1" ht="12.75" customHeight="1">
      <c r="A470" s="1"/>
      <c r="B470" s="36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</row>
    <row r="471" spans="1:15" s="38" customFormat="1" ht="12.75" customHeight="1">
      <c r="A471" s="1"/>
      <c r="B471" s="36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</row>
    <row r="472" spans="1:15" s="38" customFormat="1" ht="12.75" customHeight="1">
      <c r="A472" s="1"/>
      <c r="B472" s="36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</row>
    <row r="473" spans="1:15" s="38" customFormat="1" ht="12.75" customHeight="1">
      <c r="A473" s="1"/>
      <c r="B473" s="36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</row>
    <row r="474" spans="1:15" s="38" customFormat="1" ht="12.75" customHeight="1">
      <c r="A474" s="1"/>
      <c r="B474" s="36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</row>
    <row r="475" spans="1:15" s="38" customFormat="1" ht="12.75" customHeight="1">
      <c r="A475" s="1"/>
      <c r="B475" s="36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</row>
    <row r="476" spans="1:15" s="38" customFormat="1" ht="12.75" customHeight="1">
      <c r="A476" s="1"/>
      <c r="B476" s="36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</row>
    <row r="477" spans="1:15" s="38" customFormat="1" ht="12.75" customHeight="1">
      <c r="A477" s="1"/>
      <c r="B477" s="36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</row>
    <row r="478" spans="1:15" s="38" customFormat="1" ht="12.75" customHeight="1">
      <c r="A478" s="1"/>
      <c r="B478" s="36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</row>
    <row r="479" spans="1:15" s="38" customFormat="1" ht="12.75" customHeight="1">
      <c r="A479" s="1"/>
      <c r="B479" s="36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</row>
    <row r="480" spans="1:15" s="38" customFormat="1" ht="12.75" customHeight="1">
      <c r="A480" s="1"/>
      <c r="B480" s="36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</row>
    <row r="481" spans="1:15" s="38" customFormat="1" ht="12.75" customHeight="1">
      <c r="A481" s="1"/>
      <c r="B481" s="36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1:15" s="38" customFormat="1" ht="12.75" customHeight="1">
      <c r="A482" s="1"/>
      <c r="B482" s="36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</row>
    <row r="483" spans="1:15" s="38" customFormat="1" ht="12.75" customHeight="1">
      <c r="A483" s="1"/>
      <c r="B483" s="36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1:15" s="38" customFormat="1" ht="12.75" customHeight="1">
      <c r="A484" s="1"/>
      <c r="B484" s="36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1:15" s="38" customFormat="1" ht="12.75" customHeight="1">
      <c r="A485" s="1"/>
      <c r="B485" s="36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1:15" s="38" customFormat="1" ht="12.75" customHeight="1">
      <c r="A486" s="1"/>
      <c r="B486" s="36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1:15" s="38" customFormat="1" ht="12.75" customHeight="1">
      <c r="A487" s="1"/>
      <c r="B487" s="36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1:15" s="38" customFormat="1" ht="12.75" customHeight="1">
      <c r="A488" s="1"/>
      <c r="B488" s="36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1:15" s="38" customFormat="1" ht="12.75" customHeight="1">
      <c r="A489" s="1"/>
      <c r="B489" s="36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1:15" s="38" customFormat="1" ht="12.75" customHeight="1">
      <c r="A490" s="1"/>
      <c r="B490" s="36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1:15" s="38" customFormat="1" ht="12.75" customHeight="1">
      <c r="A491" s="1"/>
      <c r="B491" s="36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1:15" s="38" customFormat="1" ht="12.75" customHeight="1">
      <c r="A492" s="1"/>
      <c r="B492" s="36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1:15" s="38" customFormat="1" ht="12.75" customHeight="1">
      <c r="A493" s="1"/>
      <c r="B493" s="36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1:15" s="38" customFormat="1" ht="12.75" customHeight="1">
      <c r="A494" s="1"/>
      <c r="B494" s="36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1:15" s="38" customFormat="1" ht="12.75" customHeight="1">
      <c r="A495" s="1"/>
      <c r="B495" s="36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1:15" s="38" customFormat="1" ht="12.75" customHeight="1">
      <c r="A496" s="1"/>
      <c r="B496" s="36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1:15" s="38" customFormat="1" ht="12.75" customHeight="1">
      <c r="A497" s="1"/>
      <c r="B497" s="36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1:15" s="38" customFormat="1" ht="12.75" customHeight="1">
      <c r="A498" s="1"/>
      <c r="B498" s="36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1:15" s="38" customFormat="1" ht="12.75" customHeight="1">
      <c r="A499" s="1"/>
      <c r="B499" s="36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1:15" s="38" customFormat="1" ht="12.75" customHeight="1">
      <c r="A500" s="1"/>
      <c r="B500" s="36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1:15" s="38" customFormat="1" ht="12.75" customHeight="1">
      <c r="A501" s="1"/>
      <c r="B501" s="36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1:15" s="38" customFormat="1" ht="12.75" customHeight="1">
      <c r="A502" s="1"/>
      <c r="B502" s="36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1:15" s="38" customFormat="1" ht="12.75" customHeight="1">
      <c r="A503" s="1"/>
      <c r="B503" s="36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1:15" s="38" customFormat="1" ht="12.75" customHeight="1">
      <c r="A504" s="1"/>
      <c r="B504" s="36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1:15" s="38" customFormat="1" ht="12.75" customHeight="1">
      <c r="A505" s="1"/>
      <c r="B505" s="36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1:15" s="38" customFormat="1" ht="12.75" customHeight="1">
      <c r="A506" s="1"/>
      <c r="B506" s="36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1:15" s="38" customFormat="1" ht="12.75" customHeight="1">
      <c r="A507" s="1"/>
      <c r="B507" s="36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1:15" s="38" customFormat="1" ht="12.75" customHeight="1">
      <c r="A508" s="1"/>
      <c r="B508" s="36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1:15" s="38" customFormat="1" ht="12.75" customHeight="1">
      <c r="A509" s="1"/>
      <c r="B509" s="36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1:15" s="38" customFormat="1" ht="12.75" customHeight="1">
      <c r="A510" s="1"/>
      <c r="B510" s="36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1:15" s="38" customFormat="1" ht="12.75" customHeight="1">
      <c r="A511" s="1"/>
      <c r="B511" s="36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1:15" s="38" customFormat="1" ht="12.75" customHeight="1">
      <c r="A512" s="1"/>
      <c r="B512" s="36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s="38" customFormat="1" ht="12.75" customHeight="1">
      <c r="A513" s="1"/>
      <c r="B513" s="36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s="38" customFormat="1" ht="12.75" customHeight="1">
      <c r="A514" s="1"/>
      <c r="B514" s="36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s="38" customFormat="1" ht="12.75" customHeight="1">
      <c r="A515" s="1"/>
      <c r="B515" s="36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s="38" customFormat="1" ht="12.75" customHeight="1">
      <c r="A516" s="1"/>
      <c r="B516" s="36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s="38" customFormat="1" ht="12.75" customHeight="1">
      <c r="A517" s="1"/>
      <c r="B517" s="36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s="38" customFormat="1" ht="12.75" customHeight="1">
      <c r="A518" s="1"/>
      <c r="B518" s="36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s="38" customFormat="1" ht="12.75" customHeight="1">
      <c r="A519" s="1"/>
      <c r="B519" s="36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s="38" customFormat="1" ht="12.75" customHeight="1">
      <c r="A520" s="1"/>
      <c r="B520" s="36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s="38" customFormat="1" ht="12.75" customHeight="1">
      <c r="A521" s="1"/>
      <c r="B521" s="36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s="38" customFormat="1" ht="12.75" customHeight="1">
      <c r="A522" s="1"/>
      <c r="B522" s="36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s="38" customFormat="1" ht="12.75" customHeight="1">
      <c r="A523" s="1"/>
      <c r="B523" s="36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s="38" customFormat="1" ht="12.75" customHeight="1">
      <c r="A524" s="1"/>
      <c r="B524" s="36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s="38" customFormat="1" ht="12.75" customHeight="1">
      <c r="A525" s="1"/>
      <c r="B525" s="36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s="38" customFormat="1" ht="12.75" customHeight="1">
      <c r="A526" s="1"/>
      <c r="B526" s="36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s="38" customFormat="1" ht="12.75" customHeight="1">
      <c r="A527" s="1"/>
      <c r="B527" s="36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s="38" customFormat="1" ht="12.75" customHeight="1">
      <c r="A528" s="1"/>
      <c r="B528" s="36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s="38" customFormat="1" ht="12.75" customHeight="1">
      <c r="A529" s="1"/>
      <c r="B529" s="36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s="38" customFormat="1" ht="12.75" customHeight="1">
      <c r="A530" s="1"/>
      <c r="B530" s="36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s="38" customFormat="1" ht="12.75" customHeight="1">
      <c r="A531" s="1"/>
      <c r="B531" s="36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s="38" customFormat="1" ht="12.75" customHeight="1">
      <c r="A532" s="1"/>
      <c r="B532" s="36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s="38" customFormat="1" ht="12.75" customHeight="1">
      <c r="A533" s="1"/>
      <c r="B533" s="36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s="38" customFormat="1" ht="12.75" customHeight="1">
      <c r="A534" s="1"/>
      <c r="B534" s="36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s="38" customFormat="1" ht="12.75" customHeight="1">
      <c r="A535" s="1"/>
      <c r="B535" s="36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s="38" customFormat="1" ht="12.75" customHeight="1">
      <c r="A536" s="1"/>
      <c r="B536" s="36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s="38" customFormat="1" ht="12.75" customHeight="1">
      <c r="A537" s="1"/>
      <c r="B537" s="36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s="38" customFormat="1" ht="12.75" customHeight="1">
      <c r="A538" s="1"/>
      <c r="B538" s="36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s="38" customFormat="1" ht="12.75" customHeight="1">
      <c r="A539" s="1"/>
      <c r="B539" s="36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s="38" customFormat="1" ht="12.75" customHeight="1">
      <c r="A540" s="1"/>
      <c r="B540" s="36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s="38" customFormat="1" ht="12.75" customHeight="1">
      <c r="A541" s="1"/>
      <c r="B541" s="36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s="38" customFormat="1" ht="12.75" customHeight="1">
      <c r="A542" s="1"/>
      <c r="B542" s="36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s="38" customFormat="1" ht="12.75" customHeight="1">
      <c r="A543" s="1"/>
      <c r="B543" s="36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s="38" customFormat="1" ht="12.75" customHeight="1">
      <c r="A544" s="1"/>
      <c r="B544" s="36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s="38" customFormat="1" ht="12.75" customHeight="1">
      <c r="A545" s="1"/>
      <c r="B545" s="36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s="38" customFormat="1" ht="12.75" customHeight="1">
      <c r="A546" s="1"/>
      <c r="B546" s="36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s="38" customFormat="1" ht="12.75" customHeight="1">
      <c r="A547" s="1"/>
      <c r="B547" s="36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s="38" customFormat="1" ht="12.75" customHeight="1">
      <c r="A548" s="1"/>
      <c r="B548" s="36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s="38" customFormat="1" ht="12.75" customHeight="1">
      <c r="A549" s="1"/>
      <c r="B549" s="36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s="38" customFormat="1" ht="12.75" customHeight="1">
      <c r="A550" s="1"/>
      <c r="B550" s="36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s="38" customFormat="1" ht="12.75" customHeight="1">
      <c r="A551" s="1"/>
      <c r="B551" s="36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s="38" customFormat="1" ht="12.75" customHeight="1">
      <c r="A552" s="1"/>
      <c r="B552" s="36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s="38" customFormat="1" ht="12.75" customHeight="1">
      <c r="A553" s="1"/>
      <c r="B553" s="36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s="38" customFormat="1" ht="12.75" customHeight="1">
      <c r="A554" s="1"/>
      <c r="B554" s="36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s="38" customFormat="1" ht="12.75" customHeight="1">
      <c r="A555" s="1"/>
      <c r="B555" s="36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s="38" customFormat="1" ht="12.75" customHeight="1">
      <c r="A556" s="1"/>
      <c r="B556" s="36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s="38" customFormat="1" ht="12.75" customHeight="1">
      <c r="A557" s="1"/>
      <c r="B557" s="36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s="38" customFormat="1" ht="12.75" customHeight="1">
      <c r="A558" s="1"/>
      <c r="B558" s="36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s="38" customFormat="1" ht="12.75" customHeight="1">
      <c r="A559" s="1"/>
      <c r="B559" s="36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s="38" customFormat="1" ht="12.75" customHeight="1">
      <c r="A560" s="1"/>
      <c r="B560" s="36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s="38" customFormat="1" ht="12.75" customHeight="1">
      <c r="A561" s="1"/>
      <c r="B561" s="36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s="38" customFormat="1" ht="12.75" customHeight="1">
      <c r="A562" s="1"/>
      <c r="B562" s="36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s="38" customFormat="1" ht="12.75" customHeight="1">
      <c r="A563" s="1"/>
      <c r="B563" s="36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s="38" customFormat="1" ht="12.75" customHeight="1">
      <c r="A564" s="1"/>
      <c r="B564" s="36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s="38" customFormat="1" ht="12.75" customHeight="1">
      <c r="A565" s="1"/>
      <c r="B565" s="36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1:15" s="38" customFormat="1" ht="12.75" customHeight="1">
      <c r="A566" s="1"/>
      <c r="B566" s="36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1:15" s="38" customFormat="1" ht="12.75" customHeight="1">
      <c r="A567" s="1"/>
      <c r="B567" s="36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1:15" s="38" customFormat="1" ht="12.75" customHeight="1">
      <c r="A568" s="1"/>
      <c r="B568" s="36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1:15" s="38" customFormat="1" ht="12.75" customHeight="1">
      <c r="A569" s="1"/>
      <c r="B569" s="36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1:15" s="38" customFormat="1" ht="12.75" customHeight="1">
      <c r="A570" s="1"/>
      <c r="B570" s="36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s="38" customFormat="1" ht="12.75" customHeight="1">
      <c r="A571" s="1"/>
      <c r="B571" s="36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s="38" customFormat="1" ht="12.75" customHeight="1">
      <c r="A572" s="1"/>
      <c r="B572" s="36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s="38" customFormat="1" ht="12.75" customHeight="1">
      <c r="A573" s="1"/>
      <c r="B573" s="36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s="38" customFormat="1" ht="12.75" customHeight="1">
      <c r="A574" s="1"/>
      <c r="B574" s="36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s="38" customFormat="1" ht="12.75" customHeight="1">
      <c r="A575" s="1"/>
      <c r="B575" s="36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s="38" customFormat="1" ht="12.75" customHeight="1">
      <c r="A576" s="1"/>
      <c r="B576" s="36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s="38" customFormat="1" ht="12.75" customHeight="1">
      <c r="A577" s="1"/>
      <c r="B577" s="36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s="38" customFormat="1" ht="12.75" customHeight="1">
      <c r="A578" s="1"/>
      <c r="B578" s="36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s="38" customFormat="1" ht="12.75" customHeight="1">
      <c r="A579" s="1"/>
      <c r="B579" s="36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s="38" customFormat="1" ht="12.75" customHeight="1">
      <c r="A580" s="1"/>
      <c r="B580" s="36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s="38" customFormat="1" ht="12.75" customHeight="1">
      <c r="A581" s="1"/>
      <c r="B581" s="36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s="38" customFormat="1" ht="12.75" customHeight="1">
      <c r="A582" s="1"/>
      <c r="B582" s="36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s="38" customFormat="1" ht="12.75" customHeight="1">
      <c r="A583" s="1"/>
      <c r="B583" s="36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s="38" customFormat="1" ht="12.75" customHeight="1">
      <c r="A584" s="1"/>
      <c r="B584" s="36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s="38" customFormat="1" ht="12.75" customHeight="1">
      <c r="A585" s="1"/>
      <c r="B585" s="36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s="38" customFormat="1" ht="12.75" customHeight="1">
      <c r="A586" s="1"/>
      <c r="B586" s="36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s="38" customFormat="1" ht="12.75" customHeight="1">
      <c r="A587" s="1"/>
      <c r="B587" s="36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s="38" customFormat="1" ht="12.75" customHeight="1">
      <c r="A588" s="1"/>
      <c r="B588" s="36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s="38" customFormat="1" ht="12.75" customHeight="1">
      <c r="A589" s="1"/>
      <c r="B589" s="36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s="38" customFormat="1" ht="12.75" customHeight="1">
      <c r="A590" s="1"/>
      <c r="B590" s="36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s="38" customFormat="1" ht="12.75" customHeight="1">
      <c r="A591" s="1"/>
      <c r="B591" s="36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s="38" customFormat="1" ht="12.75" customHeight="1">
      <c r="A592" s="1"/>
      <c r="B592" s="36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s="38" customFormat="1" ht="12.75" customHeight="1">
      <c r="A593" s="1"/>
      <c r="B593" s="36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s="38" customFormat="1" ht="12.75" customHeight="1">
      <c r="A594" s="1"/>
      <c r="B594" s="36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s="38" customFormat="1" ht="12.75" customHeight="1">
      <c r="A595" s="1"/>
      <c r="B595" s="36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s="38" customFormat="1" ht="12.75" customHeight="1">
      <c r="A596" s="1"/>
      <c r="B596" s="36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s="38" customFormat="1" ht="12.75" customHeight="1">
      <c r="A597" s="1"/>
      <c r="B597" s="36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s="38" customFormat="1" ht="12.75" customHeight="1">
      <c r="A598" s="1"/>
      <c r="B598" s="36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s="38" customFormat="1" ht="12.75" customHeight="1">
      <c r="A599" s="1"/>
      <c r="B599" s="36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s="38" customFormat="1" ht="12.75" customHeight="1">
      <c r="A600" s="1"/>
      <c r="B600" s="36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s="38" customFormat="1" ht="12.75" customHeight="1">
      <c r="A601" s="1"/>
      <c r="B601" s="36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s="38" customFormat="1" ht="12.75" customHeight="1">
      <c r="A602" s="1"/>
      <c r="B602" s="36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s="38" customFormat="1" ht="12.75" customHeight="1">
      <c r="A603" s="1"/>
      <c r="B603" s="36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s="38" customFormat="1" ht="12.75" customHeight="1">
      <c r="A604" s="1"/>
      <c r="B604" s="36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s="38" customFormat="1" ht="12.75" customHeight="1">
      <c r="A605" s="1"/>
      <c r="B605" s="36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s="38" customFormat="1" ht="12.75" customHeight="1">
      <c r="A606" s="1"/>
      <c r="B606" s="36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s="38" customFormat="1" ht="12.75" customHeight="1">
      <c r="A607" s="1"/>
      <c r="B607" s="36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s="38" customFormat="1" ht="12.75" customHeight="1">
      <c r="A608" s="1"/>
      <c r="B608" s="36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s="38" customFormat="1" ht="12.75" customHeight="1">
      <c r="A609" s="1"/>
      <c r="B609" s="36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s="38" customFormat="1" ht="12.75" customHeight="1">
      <c r="A610" s="1"/>
      <c r="B610" s="36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s="38" customFormat="1" ht="12.75" customHeight="1">
      <c r="A611" s="1"/>
      <c r="B611" s="36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s="38" customFormat="1" ht="12.75" customHeight="1">
      <c r="A612" s="1"/>
      <c r="B612" s="36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s="38" customFormat="1" ht="12.75" customHeight="1">
      <c r="A613" s="1"/>
      <c r="B613" s="36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1:15" s="38" customFormat="1" ht="12.75" customHeight="1">
      <c r="A614" s="1"/>
      <c r="B614" s="36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1:15" s="38" customFormat="1" ht="12.75" customHeight="1">
      <c r="A615" s="1"/>
      <c r="B615" s="36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1:15" s="38" customFormat="1" ht="12.75" customHeight="1">
      <c r="A616" s="1"/>
      <c r="B616" s="36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1:15" s="38" customFormat="1" ht="12.75" customHeight="1">
      <c r="A617" s="1"/>
      <c r="B617" s="36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1:15" s="38" customFormat="1" ht="12.75" customHeight="1">
      <c r="A618" s="1"/>
      <c r="B618" s="36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1:15" s="38" customFormat="1" ht="12.75" customHeight="1">
      <c r="A619" s="1"/>
      <c r="B619" s="36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1:15" s="38" customFormat="1" ht="12.75" customHeight="1">
      <c r="A620" s="1"/>
      <c r="B620" s="36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1:15" s="38" customFormat="1" ht="12.75" customHeight="1">
      <c r="A621" s="1"/>
      <c r="B621" s="36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1:15" s="38" customFormat="1" ht="12.75" customHeight="1">
      <c r="A622" s="1"/>
      <c r="B622" s="36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1:15" s="38" customFormat="1" ht="12.75" customHeight="1">
      <c r="A623" s="1"/>
      <c r="B623" s="36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1:15" s="38" customFormat="1" ht="12.75" customHeight="1">
      <c r="A624" s="1"/>
      <c r="B624" s="36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1:15" s="38" customFormat="1" ht="12.75" customHeight="1">
      <c r="A625" s="1"/>
      <c r="B625" s="36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1:15" s="38" customFormat="1" ht="12.75" customHeight="1">
      <c r="A626" s="1"/>
      <c r="B626" s="36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1:15" s="38" customFormat="1" ht="12.75" customHeight="1">
      <c r="A627" s="1"/>
      <c r="B627" s="36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1:15" s="38" customFormat="1" ht="12.75" customHeight="1">
      <c r="A628" s="1"/>
      <c r="B628" s="36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1:15" s="38" customFormat="1" ht="12.75" customHeight="1">
      <c r="A629" s="1"/>
      <c r="B629" s="36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1:15" s="38" customFormat="1" ht="12.75" customHeight="1">
      <c r="A630" s="1"/>
      <c r="B630" s="36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1:15" s="38" customFormat="1" ht="12.75" customHeight="1">
      <c r="A631" s="1"/>
      <c r="B631" s="36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1:15" s="38" customFormat="1" ht="12.75" customHeight="1">
      <c r="A632" s="1"/>
      <c r="B632" s="36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</row>
    <row r="633" spans="1:15" s="38" customFormat="1" ht="12.75" customHeight="1">
      <c r="A633" s="1"/>
      <c r="B633" s="36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</row>
    <row r="634" spans="1:15" s="38" customFormat="1" ht="12.75" customHeight="1">
      <c r="A634" s="1"/>
      <c r="B634" s="36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</row>
    <row r="635" spans="1:15" s="38" customFormat="1" ht="12.75" customHeight="1">
      <c r="A635" s="1"/>
      <c r="B635" s="36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</row>
    <row r="636" spans="1:15" s="38" customFormat="1" ht="12.75" customHeight="1">
      <c r="A636" s="1"/>
      <c r="B636" s="36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</row>
    <row r="637" spans="1:15" s="38" customFormat="1" ht="12.75" customHeight="1">
      <c r="A637" s="1"/>
      <c r="B637" s="36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</row>
    <row r="638" spans="1:15" s="38" customFormat="1" ht="12.75" customHeight="1">
      <c r="A638" s="1"/>
      <c r="B638" s="36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</row>
    <row r="639" spans="1:15" s="38" customFormat="1" ht="12.75" customHeight="1">
      <c r="A639" s="1"/>
      <c r="B639" s="36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</row>
    <row r="640" spans="1:15" s="38" customFormat="1" ht="12.75" customHeight="1">
      <c r="A640" s="1"/>
      <c r="B640" s="36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</row>
    <row r="641" spans="1:15" s="38" customFormat="1" ht="12.75" customHeight="1">
      <c r="A641" s="1"/>
      <c r="B641" s="36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</row>
    <row r="642" spans="1:15" s="38" customFormat="1" ht="12.75" customHeight="1">
      <c r="A642" s="1"/>
      <c r="B642" s="36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</row>
    <row r="643" spans="1:15" s="38" customFormat="1" ht="12.75" customHeight="1">
      <c r="A643" s="1"/>
      <c r="B643" s="36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</row>
    <row r="644" spans="1:15" s="38" customFormat="1" ht="12.75" customHeight="1">
      <c r="A644" s="1"/>
      <c r="B644" s="36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</row>
    <row r="645" spans="1:15" s="38" customFormat="1" ht="12.75" customHeight="1">
      <c r="A645" s="1"/>
      <c r="B645" s="36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</row>
    <row r="646" spans="1:15" s="38" customFormat="1" ht="12.75" customHeight="1">
      <c r="A646" s="1"/>
      <c r="B646" s="36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</row>
    <row r="647" spans="1:15" s="38" customFormat="1" ht="12.75" customHeight="1">
      <c r="A647" s="1"/>
      <c r="B647" s="36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</row>
    <row r="648" spans="1:15" s="38" customFormat="1" ht="12.75" customHeight="1">
      <c r="A648" s="1"/>
      <c r="B648" s="36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</row>
    <row r="649" spans="1:15" s="38" customFormat="1" ht="12.75" customHeight="1">
      <c r="A649" s="1"/>
      <c r="B649" s="36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</row>
    <row r="650" spans="1:15" s="38" customFormat="1" ht="12.75" customHeight="1">
      <c r="A650" s="1"/>
      <c r="B650" s="36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</row>
    <row r="651" spans="1:15" s="38" customFormat="1" ht="12.75" customHeight="1">
      <c r="A651" s="1"/>
      <c r="B651" s="36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</row>
    <row r="652" spans="1:15" s="38" customFormat="1" ht="12.75" customHeight="1">
      <c r="A652" s="1"/>
      <c r="B652" s="36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</row>
    <row r="653" spans="1:15" s="38" customFormat="1" ht="12.75" customHeight="1">
      <c r="A653" s="1"/>
      <c r="B653" s="36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</row>
    <row r="654" spans="1:15" s="38" customFormat="1" ht="12.75" customHeight="1">
      <c r="A654" s="1"/>
      <c r="B654" s="36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</row>
    <row r="655" spans="1:15" s="38" customFormat="1" ht="12.75" customHeight="1">
      <c r="A655" s="1"/>
      <c r="B655" s="36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</row>
    <row r="656" spans="1:15" s="38" customFormat="1" ht="12.75" customHeight="1">
      <c r="A656" s="1"/>
      <c r="B656" s="36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</row>
    <row r="657" spans="1:15" s="38" customFormat="1" ht="12.75" customHeight="1">
      <c r="A657" s="1"/>
      <c r="B657" s="36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</row>
    <row r="658" spans="1:15" s="38" customFormat="1" ht="12.75" customHeight="1">
      <c r="A658" s="1"/>
      <c r="B658" s="36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</row>
    <row r="659" spans="1:15" s="38" customFormat="1" ht="12.75" customHeight="1">
      <c r="A659" s="1"/>
      <c r="B659" s="36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</row>
    <row r="660" spans="1:15" s="38" customFormat="1" ht="12.75" customHeight="1">
      <c r="A660" s="1"/>
      <c r="B660" s="36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</row>
    <row r="661" spans="1:15" s="38" customFormat="1" ht="12.75" customHeight="1">
      <c r="A661" s="1"/>
      <c r="B661" s="36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</row>
    <row r="662" spans="1:15" s="38" customFormat="1" ht="12.75" customHeight="1">
      <c r="A662" s="1"/>
      <c r="B662" s="36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</row>
    <row r="663" spans="1:15" s="38" customFormat="1" ht="12.75" customHeight="1">
      <c r="A663" s="1"/>
      <c r="B663" s="36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</row>
    <row r="664" spans="1:15" s="38" customFormat="1" ht="12.75" customHeight="1">
      <c r="A664" s="1"/>
      <c r="B664" s="36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</row>
    <row r="665" spans="1:15" s="38" customFormat="1" ht="12.75" customHeight="1">
      <c r="A665" s="1"/>
      <c r="B665" s="36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</row>
    <row r="666" spans="1:15" s="38" customFormat="1" ht="12.75" customHeight="1">
      <c r="A666" s="1"/>
      <c r="B666" s="36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</row>
    <row r="667" spans="1:15" s="38" customFormat="1" ht="12.75" customHeight="1">
      <c r="A667" s="1"/>
      <c r="B667" s="36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</row>
    <row r="668" spans="1:15" s="38" customFormat="1" ht="12.75" customHeight="1">
      <c r="A668" s="1"/>
      <c r="B668" s="36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</row>
    <row r="669" spans="1:15" s="38" customFormat="1" ht="12.75" customHeight="1">
      <c r="A669" s="1"/>
      <c r="B669" s="36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</row>
    <row r="670" spans="1:15" s="38" customFormat="1" ht="12.75" customHeight="1">
      <c r="A670" s="1"/>
      <c r="B670" s="36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</row>
    <row r="671" spans="1:15" s="38" customFormat="1" ht="12.75" customHeight="1">
      <c r="A671" s="1"/>
      <c r="B671" s="36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</row>
    <row r="672" spans="1:15" s="38" customFormat="1" ht="12.75" customHeight="1">
      <c r="A672" s="1"/>
      <c r="B672" s="36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</row>
    <row r="673" spans="1:15" s="38" customFormat="1" ht="12.75" customHeight="1">
      <c r="A673" s="1"/>
      <c r="B673" s="36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</row>
    <row r="674" spans="1:15" s="38" customFormat="1" ht="12.75" customHeight="1">
      <c r="A674" s="1"/>
      <c r="B674" s="36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</row>
    <row r="675" spans="1:15" s="38" customFormat="1" ht="12.75" customHeight="1">
      <c r="A675" s="1"/>
      <c r="B675" s="36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</row>
    <row r="676" spans="1:15" s="38" customFormat="1" ht="12.75" customHeight="1">
      <c r="A676" s="1"/>
      <c r="B676" s="36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</row>
    <row r="677" spans="1:15" s="38" customFormat="1" ht="12.75" customHeight="1">
      <c r="A677" s="1"/>
      <c r="B677" s="36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</row>
    <row r="678" spans="1:15" s="38" customFormat="1" ht="12.75" customHeight="1">
      <c r="A678" s="1"/>
      <c r="B678" s="36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</row>
    <row r="679" spans="1:15" s="38" customFormat="1" ht="12.75" customHeight="1">
      <c r="A679" s="1"/>
      <c r="B679" s="36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</row>
    <row r="680" spans="1:15" s="38" customFormat="1" ht="12.75" customHeight="1">
      <c r="A680" s="1"/>
      <c r="B680" s="36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</row>
    <row r="681" spans="1:15" s="38" customFormat="1" ht="12.75" customHeight="1">
      <c r="A681" s="1"/>
      <c r="B681" s="36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</row>
    <row r="682" spans="1:15" s="38" customFormat="1" ht="12.75" customHeight="1">
      <c r="A682" s="1"/>
      <c r="B682" s="36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</row>
    <row r="683" spans="1:15" s="38" customFormat="1" ht="12.75" customHeight="1">
      <c r="A683" s="1"/>
      <c r="B683" s="36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</row>
    <row r="684" spans="1:15" s="38" customFormat="1" ht="12.75" customHeight="1">
      <c r="A684" s="1"/>
      <c r="B684" s="36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</row>
    <row r="685" spans="1:15" s="38" customFormat="1" ht="12.75" customHeight="1">
      <c r="A685" s="1"/>
      <c r="B685" s="36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</row>
    <row r="686" spans="1:15" s="38" customFormat="1" ht="12.75" customHeight="1">
      <c r="A686" s="1"/>
      <c r="B686" s="36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</row>
    <row r="687" spans="1:15" s="38" customFormat="1" ht="12.75" customHeight="1">
      <c r="A687" s="1"/>
      <c r="B687" s="36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</row>
    <row r="688" spans="1:15" s="38" customFormat="1" ht="12.75" customHeight="1">
      <c r="A688" s="1"/>
      <c r="B688" s="36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</row>
    <row r="689" spans="1:15" s="38" customFormat="1" ht="12.75" customHeight="1">
      <c r="A689" s="1"/>
      <c r="B689" s="36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</row>
    <row r="690" spans="1:15" s="38" customFormat="1" ht="12.75" customHeight="1">
      <c r="A690" s="1"/>
      <c r="B690" s="36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</row>
    <row r="691" spans="1:15" s="38" customFormat="1" ht="12.75" customHeight="1">
      <c r="A691" s="1"/>
      <c r="B691" s="36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</row>
    <row r="692" spans="1:15" s="38" customFormat="1" ht="12.75" customHeight="1">
      <c r="A692" s="1"/>
      <c r="B692" s="36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</row>
    <row r="693" spans="1:15" s="38" customFormat="1" ht="12.75" customHeight="1">
      <c r="A693" s="1"/>
      <c r="B693" s="36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</row>
    <row r="694" spans="1:15" s="38" customFormat="1" ht="12.75" customHeight="1">
      <c r="A694" s="1"/>
      <c r="B694" s="36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</row>
    <row r="695" spans="1:15" s="38" customFormat="1" ht="12.75" customHeight="1">
      <c r="A695" s="1"/>
      <c r="B695" s="36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</row>
    <row r="696" spans="1:15" s="38" customFormat="1" ht="12.75" customHeight="1">
      <c r="A696" s="1"/>
      <c r="B696" s="36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</row>
    <row r="697" spans="1:15" s="38" customFormat="1" ht="12.75" customHeight="1">
      <c r="A697" s="1"/>
      <c r="B697" s="36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</row>
    <row r="698" spans="1:15" s="38" customFormat="1" ht="12.75" customHeight="1">
      <c r="A698" s="1"/>
      <c r="B698" s="36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</row>
    <row r="699" spans="1:15" s="38" customFormat="1" ht="12.75" customHeight="1">
      <c r="A699" s="1"/>
      <c r="B699" s="36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</row>
    <row r="700" spans="1:15" s="38" customFormat="1" ht="12.75" customHeight="1">
      <c r="A700" s="1"/>
      <c r="B700" s="36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</row>
    <row r="701" spans="1:15" s="38" customFormat="1" ht="12.75" customHeight="1">
      <c r="A701" s="1"/>
      <c r="B701" s="36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</row>
    <row r="702" spans="1:15" s="38" customFormat="1" ht="12.75" customHeight="1">
      <c r="A702" s="1"/>
      <c r="B702" s="36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</row>
    <row r="703" spans="1:15" s="38" customFormat="1" ht="12.75" customHeight="1">
      <c r="A703" s="1"/>
      <c r="B703" s="36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</row>
    <row r="704" spans="1:15" s="38" customFormat="1" ht="12.75" customHeight="1">
      <c r="A704" s="1"/>
      <c r="B704" s="36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</row>
    <row r="705" spans="1:15" s="38" customFormat="1" ht="12.75" customHeight="1">
      <c r="A705" s="1"/>
      <c r="B705" s="36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</row>
    <row r="706" spans="1:15" s="38" customFormat="1" ht="12.75" customHeight="1">
      <c r="A706" s="1"/>
      <c r="B706" s="36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</row>
    <row r="707" spans="1:15" s="38" customFormat="1" ht="12.75" customHeight="1">
      <c r="A707" s="1"/>
      <c r="B707" s="36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</row>
    <row r="708" spans="1:15" s="38" customFormat="1" ht="12.75" customHeight="1">
      <c r="A708" s="1"/>
      <c r="B708" s="36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</row>
    <row r="709" spans="1:15" s="38" customFormat="1" ht="12.75" customHeight="1">
      <c r="A709" s="1"/>
      <c r="B709" s="36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</row>
    <row r="710" spans="1:15" s="38" customFormat="1" ht="12.75" customHeight="1">
      <c r="A710" s="1"/>
      <c r="B710" s="36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</row>
    <row r="711" spans="1:15" s="38" customFormat="1" ht="12.75" customHeight="1">
      <c r="A711" s="1"/>
      <c r="B711" s="36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</row>
    <row r="712" spans="1:15" s="38" customFormat="1" ht="12.75" customHeight="1">
      <c r="A712" s="1"/>
      <c r="B712" s="36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</row>
    <row r="713" spans="1:15" s="38" customFormat="1" ht="12.75" customHeight="1">
      <c r="A713" s="1"/>
      <c r="B713" s="36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</row>
    <row r="714" spans="1:15" s="38" customFormat="1" ht="12.75" customHeight="1">
      <c r="A714" s="1"/>
      <c r="B714" s="36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</row>
    <row r="715" spans="1:15" s="38" customFormat="1" ht="12.75" customHeight="1">
      <c r="A715" s="1"/>
      <c r="B715" s="36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</row>
    <row r="716" spans="1:15" s="38" customFormat="1" ht="12.75" customHeight="1">
      <c r="A716" s="1"/>
      <c r="B716" s="36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</row>
    <row r="717" spans="1:15" s="38" customFormat="1" ht="12.75" customHeight="1">
      <c r="A717" s="1"/>
      <c r="B717" s="36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</row>
    <row r="718" spans="1:15" s="38" customFormat="1" ht="12.75" customHeight="1">
      <c r="A718" s="1"/>
      <c r="B718" s="36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</row>
    <row r="719" spans="1:15" s="38" customFormat="1" ht="12.75" customHeight="1">
      <c r="A719" s="1"/>
      <c r="B719" s="36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</row>
    <row r="720" spans="1:15" s="38" customFormat="1" ht="12.75" customHeight="1">
      <c r="A720" s="1"/>
      <c r="B720" s="36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</row>
    <row r="721" spans="1:15" s="38" customFormat="1" ht="12.75" customHeight="1">
      <c r="A721" s="1"/>
      <c r="B721" s="36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</row>
    <row r="722" spans="1:15" s="38" customFormat="1" ht="12.75" customHeight="1">
      <c r="A722" s="1"/>
      <c r="B722" s="36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</row>
    <row r="723" spans="1:15" s="38" customFormat="1" ht="12.75" customHeight="1">
      <c r="A723" s="1"/>
      <c r="B723" s="36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</row>
    <row r="724" spans="1:15" s="38" customFormat="1" ht="12.75" customHeight="1">
      <c r="A724" s="1"/>
      <c r="B724" s="36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</row>
    <row r="725" spans="1:15" s="38" customFormat="1" ht="12.75" customHeight="1">
      <c r="A725" s="1"/>
      <c r="B725" s="36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</row>
    <row r="726" spans="1:15" s="38" customFormat="1" ht="12.75" customHeight="1">
      <c r="A726" s="1"/>
      <c r="B726" s="36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</row>
    <row r="727" spans="1:15" s="38" customFormat="1" ht="12.75" customHeight="1">
      <c r="A727" s="1"/>
      <c r="B727" s="36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</row>
    <row r="728" spans="1:15" s="38" customFormat="1" ht="12.75" customHeight="1">
      <c r="A728" s="1"/>
      <c r="B728" s="36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</row>
    <row r="729" spans="1:15" s="38" customFormat="1" ht="12.75" customHeight="1">
      <c r="A729" s="1"/>
      <c r="B729" s="36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</row>
    <row r="730" spans="1:15" s="38" customFormat="1" ht="12.75" customHeight="1">
      <c r="A730" s="1"/>
      <c r="B730" s="36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</row>
    <row r="731" spans="1:15" s="38" customFormat="1" ht="12.75" customHeight="1">
      <c r="A731" s="1"/>
      <c r="B731" s="36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</row>
    <row r="732" spans="1:15" s="38" customFormat="1" ht="12.75" customHeight="1">
      <c r="A732" s="1"/>
      <c r="B732" s="36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</row>
    <row r="733" spans="1:15" s="38" customFormat="1" ht="12.75" customHeight="1">
      <c r="A733" s="1"/>
      <c r="B733" s="36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</row>
    <row r="734" spans="1:15" s="38" customFormat="1" ht="12.75" customHeight="1">
      <c r="A734" s="1"/>
      <c r="B734" s="36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</row>
    <row r="735" spans="1:15" s="38" customFormat="1" ht="12.75" customHeight="1">
      <c r="A735" s="1"/>
      <c r="B735" s="36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</row>
    <row r="736" spans="1:15" s="38" customFormat="1" ht="12.75" customHeight="1">
      <c r="A736" s="1"/>
      <c r="B736" s="36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</row>
    <row r="737" spans="1:15" s="38" customFormat="1" ht="12.75" customHeight="1">
      <c r="A737" s="1"/>
      <c r="B737" s="36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</row>
    <row r="738" spans="1:15" s="38" customFormat="1" ht="12.75" customHeight="1">
      <c r="A738" s="1"/>
      <c r="B738" s="36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</row>
    <row r="739" spans="1:15" s="38" customFormat="1" ht="12.75" customHeight="1">
      <c r="A739" s="1"/>
      <c r="B739" s="36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</row>
    <row r="740" spans="1:15" s="38" customFormat="1" ht="12.75" customHeight="1">
      <c r="A740" s="1"/>
      <c r="B740" s="36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</row>
    <row r="741" spans="1:15" s="38" customFormat="1" ht="12.75" customHeight="1">
      <c r="A741" s="1"/>
      <c r="B741" s="36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</row>
    <row r="742" spans="1:15" s="38" customFormat="1" ht="12.75" customHeight="1">
      <c r="A742" s="1"/>
      <c r="B742" s="36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</row>
    <row r="743" spans="1:15" s="38" customFormat="1" ht="12.75" customHeight="1">
      <c r="A743" s="1"/>
      <c r="B743" s="36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</row>
    <row r="744" spans="1:15" s="38" customFormat="1" ht="12.75" customHeight="1">
      <c r="A744" s="1"/>
      <c r="B744" s="36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</row>
    <row r="745" spans="1:15" s="38" customFormat="1" ht="12.75" customHeight="1">
      <c r="A745" s="1"/>
      <c r="B745" s="36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</row>
    <row r="746" spans="1:15" s="38" customFormat="1" ht="12.75" customHeight="1">
      <c r="A746" s="1"/>
      <c r="B746" s="36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</row>
    <row r="747" spans="1:15" s="38" customFormat="1" ht="12.75" customHeight="1">
      <c r="A747" s="1"/>
      <c r="B747" s="36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</row>
    <row r="748" spans="1:15" s="38" customFormat="1" ht="12.75" customHeight="1">
      <c r="A748" s="1"/>
      <c r="B748" s="36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</row>
    <row r="749" spans="1:15" s="38" customFormat="1" ht="12.75" customHeight="1">
      <c r="A749" s="1"/>
      <c r="B749" s="36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</row>
    <row r="750" spans="1:15" s="38" customFormat="1" ht="12.75" customHeight="1">
      <c r="A750" s="1"/>
      <c r="B750" s="36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</row>
    <row r="751" spans="1:15" s="38" customFormat="1" ht="12.75" customHeight="1">
      <c r="A751" s="1"/>
      <c r="B751" s="36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</row>
    <row r="752" spans="1:15" s="38" customFormat="1" ht="12.75" customHeight="1">
      <c r="A752" s="1"/>
      <c r="B752" s="36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</row>
    <row r="753" spans="1:15" s="38" customFormat="1" ht="12.75" customHeight="1">
      <c r="A753" s="1"/>
      <c r="B753" s="36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</row>
    <row r="754" spans="1:15" s="38" customFormat="1" ht="12.75" customHeight="1">
      <c r="A754" s="1"/>
      <c r="B754" s="36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</row>
    <row r="755" spans="1:15" s="38" customFormat="1" ht="12.75" customHeight="1">
      <c r="A755" s="1"/>
      <c r="B755" s="36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</row>
    <row r="756" spans="1:15" s="38" customFormat="1" ht="12.75" customHeight="1">
      <c r="A756" s="1"/>
      <c r="B756" s="36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</row>
    <row r="757" spans="1:15" s="38" customFormat="1" ht="12.75" customHeight="1">
      <c r="A757" s="1"/>
      <c r="B757" s="36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</row>
    <row r="758" spans="1:15" s="38" customFormat="1" ht="12.75" customHeight="1">
      <c r="A758" s="1"/>
      <c r="B758" s="36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</row>
    <row r="759" spans="1:15" s="38" customFormat="1" ht="12.75" customHeight="1">
      <c r="A759" s="1"/>
      <c r="B759" s="36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</row>
    <row r="760" spans="1:15" s="38" customFormat="1" ht="12.75" customHeight="1">
      <c r="A760" s="1"/>
      <c r="B760" s="36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</row>
    <row r="761" spans="1:15" s="38" customFormat="1" ht="12.75" customHeight="1">
      <c r="A761" s="1"/>
      <c r="B761" s="36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</row>
    <row r="762" spans="1:15" s="38" customFormat="1" ht="12.75" customHeight="1">
      <c r="A762" s="1"/>
      <c r="B762" s="36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</row>
    <row r="763" spans="1:15" s="38" customFormat="1" ht="12.75" customHeight="1">
      <c r="A763" s="1"/>
      <c r="B763" s="36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</row>
    <row r="764" spans="1:15" s="38" customFormat="1" ht="12.75" customHeight="1">
      <c r="A764" s="1"/>
      <c r="B764" s="36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</row>
    <row r="765" spans="1:15" s="38" customFormat="1" ht="12.75" customHeight="1">
      <c r="A765" s="1"/>
      <c r="B765" s="36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</row>
    <row r="766" spans="1:15" s="38" customFormat="1" ht="12.75" customHeight="1">
      <c r="A766" s="1"/>
      <c r="B766" s="36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</row>
    <row r="767" spans="1:15" s="38" customFormat="1" ht="12.75" customHeight="1">
      <c r="A767" s="1"/>
      <c r="B767" s="36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</row>
    <row r="768" spans="1:15" s="38" customFormat="1" ht="12.75" customHeight="1">
      <c r="A768" s="1"/>
      <c r="B768" s="36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</row>
    <row r="769" spans="1:15" s="38" customFormat="1" ht="12.75" customHeight="1">
      <c r="A769" s="1"/>
      <c r="B769" s="36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</row>
    <row r="770" spans="1:15" s="38" customFormat="1" ht="12.75" customHeight="1">
      <c r="A770" s="1"/>
      <c r="B770" s="36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</row>
    <row r="771" spans="1:15" s="38" customFormat="1" ht="12.75" customHeight="1">
      <c r="A771" s="1"/>
      <c r="B771" s="36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</row>
    <row r="772" spans="1:15" s="38" customFormat="1" ht="12.75" customHeight="1">
      <c r="A772" s="1"/>
      <c r="B772" s="36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</row>
    <row r="773" spans="1:15" s="38" customFormat="1" ht="12.75" customHeight="1">
      <c r="A773" s="1"/>
      <c r="B773" s="36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</row>
    <row r="774" spans="1:15" s="38" customFormat="1" ht="12.75" customHeight="1">
      <c r="A774" s="1"/>
      <c r="B774" s="36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</row>
    <row r="775" spans="1:15" s="38" customFormat="1" ht="12.75" customHeight="1">
      <c r="A775" s="1"/>
      <c r="B775" s="36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</row>
    <row r="776" spans="1:15" s="38" customFormat="1" ht="12.75" customHeight="1">
      <c r="A776" s="1"/>
      <c r="B776" s="36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</row>
    <row r="777" spans="1:15" s="38" customFormat="1" ht="12.75" customHeight="1">
      <c r="A777" s="1"/>
      <c r="B777" s="36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</row>
    <row r="778" spans="1:15" s="38" customFormat="1" ht="12.75" customHeight="1">
      <c r="A778" s="1"/>
      <c r="B778" s="36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</row>
    <row r="779" spans="1:15" s="38" customFormat="1" ht="12.75" customHeight="1">
      <c r="A779" s="1"/>
      <c r="B779" s="36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</row>
    <row r="780" spans="1:15" s="38" customFormat="1" ht="12.75" customHeight="1">
      <c r="A780" s="1"/>
      <c r="B780" s="36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</row>
    <row r="781" spans="1:15" s="38" customFormat="1" ht="12.75" customHeight="1">
      <c r="A781" s="1"/>
      <c r="B781" s="36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</row>
    <row r="782" spans="1:15" s="38" customFormat="1" ht="12.75" customHeight="1">
      <c r="A782" s="1"/>
      <c r="B782" s="36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</row>
    <row r="783" spans="1:15" s="38" customFormat="1" ht="12.75" customHeight="1">
      <c r="A783" s="1"/>
      <c r="B783" s="36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</row>
    <row r="784" spans="1:15" s="38" customFormat="1" ht="12.75" customHeight="1">
      <c r="A784" s="1"/>
      <c r="B784" s="36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</row>
    <row r="785" spans="1:15" s="38" customFormat="1" ht="12.75" customHeight="1">
      <c r="A785" s="1"/>
      <c r="B785" s="36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</row>
    <row r="786" spans="1:15" s="38" customFormat="1" ht="12.75" customHeight="1">
      <c r="A786" s="1"/>
      <c r="B786" s="36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</row>
    <row r="787" spans="1:15" s="38" customFormat="1" ht="12.75" customHeight="1">
      <c r="A787" s="1"/>
      <c r="B787" s="36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</row>
    <row r="788" spans="1:15" s="38" customFormat="1" ht="12.75" customHeight="1">
      <c r="A788" s="1"/>
      <c r="B788" s="36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</row>
    <row r="789" spans="1:15" s="38" customFormat="1" ht="12.75" customHeight="1">
      <c r="A789" s="1"/>
      <c r="B789" s="36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</row>
    <row r="790" spans="1:15" s="38" customFormat="1" ht="12.75" customHeight="1">
      <c r="A790" s="1"/>
      <c r="B790" s="36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</row>
    <row r="791" spans="1:15" s="38" customFormat="1" ht="12.75" customHeight="1">
      <c r="A791" s="1"/>
      <c r="B791" s="36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</row>
    <row r="792" spans="1:15" s="38" customFormat="1" ht="12.75" customHeight="1">
      <c r="A792" s="1"/>
      <c r="B792" s="36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</row>
    <row r="793" spans="1:15" s="38" customFormat="1" ht="12.75" customHeight="1">
      <c r="A793" s="1"/>
      <c r="B793" s="36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</row>
    <row r="794" spans="1:15" s="38" customFormat="1" ht="12.75" customHeight="1">
      <c r="A794" s="1"/>
      <c r="B794" s="36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</row>
    <row r="795" spans="1:15" s="38" customFormat="1" ht="12.75" customHeight="1">
      <c r="A795" s="1"/>
      <c r="B795" s="36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</row>
    <row r="796" spans="1:15" s="38" customFormat="1" ht="12.75" customHeight="1">
      <c r="A796" s="1"/>
      <c r="B796" s="36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</row>
    <row r="797" spans="1:15" s="38" customFormat="1" ht="12.75" customHeight="1">
      <c r="A797" s="1"/>
      <c r="B797" s="36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</row>
    <row r="798" spans="1:15" s="38" customFormat="1" ht="12.75" customHeight="1">
      <c r="A798" s="1"/>
      <c r="B798" s="36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</row>
    <row r="799" spans="1:15" s="38" customFormat="1" ht="12.75" customHeight="1">
      <c r="A799" s="1"/>
      <c r="B799" s="36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</row>
    <row r="800" spans="1:15" s="38" customFormat="1" ht="12.75" customHeight="1">
      <c r="A800" s="1"/>
      <c r="B800" s="36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</row>
    <row r="801" spans="1:15" s="38" customFormat="1" ht="12.75" customHeight="1">
      <c r="A801" s="1"/>
      <c r="B801" s="36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</row>
    <row r="802" spans="1:15" s="38" customFormat="1" ht="12.75" customHeight="1">
      <c r="A802" s="1"/>
      <c r="B802" s="36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</row>
    <row r="803" spans="1:15" s="38" customFormat="1" ht="12.75" customHeight="1">
      <c r="A803" s="1"/>
      <c r="B803" s="36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</row>
    <row r="804" spans="1:15" s="38" customFormat="1" ht="12.75" customHeight="1">
      <c r="A804" s="1"/>
      <c r="B804" s="36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</row>
    <row r="805" spans="1:15" s="38" customFormat="1" ht="12.75" customHeight="1">
      <c r="A805" s="1"/>
      <c r="B805" s="36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</row>
    <row r="806" spans="1:15" s="38" customFormat="1" ht="12.75" customHeight="1">
      <c r="A806" s="1"/>
      <c r="B806" s="36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</row>
    <row r="807" spans="1:15" s="38" customFormat="1" ht="12.75" customHeight="1">
      <c r="A807" s="1"/>
      <c r="B807" s="36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</row>
    <row r="808" spans="1:15" s="38" customFormat="1" ht="12.75" customHeight="1">
      <c r="A808" s="1"/>
      <c r="B808" s="36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</row>
    <row r="809" spans="1:15" s="38" customFormat="1" ht="12.75" customHeight="1">
      <c r="A809" s="1"/>
      <c r="B809" s="36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</row>
    <row r="810" spans="1:15" s="38" customFormat="1" ht="12.75" customHeight="1">
      <c r="A810" s="1"/>
      <c r="B810" s="36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</row>
    <row r="811" spans="1:15" s="38" customFormat="1" ht="12.75" customHeight="1">
      <c r="A811" s="1"/>
      <c r="B811" s="36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</row>
    <row r="812" spans="1:15" s="38" customFormat="1" ht="12.75" customHeight="1">
      <c r="A812" s="1"/>
      <c r="B812" s="36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</row>
    <row r="813" spans="1:15" s="38" customFormat="1" ht="12.75" customHeight="1">
      <c r="A813" s="1"/>
      <c r="B813" s="36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</row>
    <row r="814" spans="1:15" s="38" customFormat="1" ht="12.75" customHeight="1">
      <c r="A814" s="1"/>
      <c r="B814" s="36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</row>
    <row r="815" spans="1:15" s="38" customFormat="1" ht="12.75" customHeight="1">
      <c r="A815" s="1"/>
      <c r="B815" s="36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</row>
    <row r="816" spans="1:15" s="38" customFormat="1" ht="12.75" customHeight="1">
      <c r="A816" s="1"/>
      <c r="B816" s="36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</row>
    <row r="817" spans="1:15" s="38" customFormat="1" ht="12.75" customHeight="1">
      <c r="A817" s="1"/>
      <c r="B817" s="36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</row>
    <row r="818" spans="1:15" s="38" customFormat="1" ht="12.75" customHeight="1">
      <c r="A818" s="1"/>
      <c r="B818" s="36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</row>
    <row r="819" spans="1:15" s="38" customFormat="1" ht="12.75" customHeight="1">
      <c r="A819" s="1"/>
      <c r="B819" s="36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</row>
    <row r="820" spans="1:15" s="38" customFormat="1" ht="12.75" customHeight="1">
      <c r="A820" s="1"/>
      <c r="B820" s="36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</row>
    <row r="821" spans="1:15" s="38" customFormat="1" ht="12.75" customHeight="1">
      <c r="A821" s="1"/>
      <c r="B821" s="36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</row>
    <row r="822" spans="1:15" s="38" customFormat="1" ht="12.75" customHeight="1">
      <c r="A822" s="1"/>
      <c r="B822" s="36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</row>
    <row r="823" spans="1:15" s="38" customFormat="1" ht="12.75" customHeight="1">
      <c r="A823" s="1"/>
      <c r="B823" s="36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</row>
    <row r="824" spans="1:15" s="38" customFormat="1" ht="12.75" customHeight="1">
      <c r="A824" s="1"/>
      <c r="B824" s="36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</row>
    <row r="825" spans="1:15" s="38" customFormat="1" ht="12.75" customHeight="1">
      <c r="A825" s="1"/>
      <c r="B825" s="36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</row>
    <row r="826" spans="1:15" s="38" customFormat="1" ht="12.75" customHeight="1">
      <c r="A826" s="1"/>
      <c r="B826" s="36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</row>
    <row r="827" spans="1:15" s="38" customFormat="1" ht="12.75" customHeight="1">
      <c r="A827" s="1"/>
      <c r="B827" s="36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</row>
    <row r="828" spans="1:15" s="38" customFormat="1" ht="12.75" customHeight="1">
      <c r="A828" s="1"/>
      <c r="B828" s="36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</row>
    <row r="829" spans="1:15" s="38" customFormat="1" ht="12.75" customHeight="1">
      <c r="A829" s="1"/>
      <c r="B829" s="36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</row>
    <row r="830" spans="1:15" s="38" customFormat="1" ht="12.75" customHeight="1">
      <c r="A830" s="1"/>
      <c r="B830" s="36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</row>
    <row r="831" spans="1:15" s="38" customFormat="1" ht="12.75" customHeight="1">
      <c r="A831" s="1"/>
      <c r="B831" s="36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</row>
    <row r="832" spans="1:15" s="38" customFormat="1" ht="12.75" customHeight="1">
      <c r="A832" s="1"/>
      <c r="B832" s="36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</row>
    <row r="833" spans="1:15" s="38" customFormat="1" ht="12.75" customHeight="1">
      <c r="A833" s="1"/>
      <c r="B833" s="36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</row>
    <row r="834" spans="1:15" s="38" customFormat="1" ht="12.75" customHeight="1">
      <c r="A834" s="1"/>
      <c r="B834" s="36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</row>
    <row r="835" spans="1:15" s="38" customFormat="1" ht="12.75" customHeight="1">
      <c r="A835" s="1"/>
      <c r="B835" s="36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</row>
    <row r="836" spans="1:15" s="38" customFormat="1" ht="12.75" customHeight="1">
      <c r="A836" s="1"/>
      <c r="B836" s="36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</row>
    <row r="837" spans="1:15" s="38" customFormat="1" ht="12.75" customHeight="1">
      <c r="A837" s="1"/>
      <c r="B837" s="36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</row>
    <row r="838" spans="1:15" s="38" customFormat="1" ht="12.75" customHeight="1">
      <c r="A838" s="1"/>
      <c r="B838" s="36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</row>
    <row r="839" spans="1:15" s="38" customFormat="1" ht="12.75" customHeight="1">
      <c r="A839" s="1"/>
      <c r="B839" s="36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</row>
    <row r="840" spans="1:15" s="38" customFormat="1" ht="12.75" customHeight="1">
      <c r="A840" s="1"/>
      <c r="B840" s="36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</row>
    <row r="841" spans="1:15" s="38" customFormat="1" ht="12.75" customHeight="1">
      <c r="A841" s="1"/>
      <c r="B841" s="36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</row>
    <row r="842" spans="1:15" s="38" customFormat="1" ht="12.75" customHeight="1">
      <c r="A842" s="1"/>
      <c r="B842" s="36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</row>
    <row r="843" spans="1:15" s="38" customFormat="1" ht="12.75" customHeight="1">
      <c r="A843" s="1"/>
      <c r="B843" s="36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</row>
    <row r="844" spans="1:15" s="38" customFormat="1" ht="12.75" customHeight="1">
      <c r="A844" s="1"/>
      <c r="B844" s="36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</row>
    <row r="845" spans="1:15" s="38" customFormat="1" ht="12.75" customHeight="1">
      <c r="A845" s="1"/>
      <c r="B845" s="36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</row>
    <row r="846" spans="1:15" s="38" customFormat="1" ht="12.75" customHeight="1">
      <c r="A846" s="1"/>
      <c r="B846" s="36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</row>
    <row r="847" spans="1:15" s="38" customFormat="1" ht="12.75" customHeight="1">
      <c r="A847" s="1"/>
      <c r="B847" s="36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</row>
    <row r="848" spans="1:15" s="38" customFormat="1" ht="12.75" customHeight="1">
      <c r="A848" s="1"/>
      <c r="B848" s="36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</row>
    <row r="849" spans="1:15" s="38" customFormat="1" ht="12.75" customHeight="1">
      <c r="A849" s="1"/>
      <c r="B849" s="36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</row>
    <row r="850" spans="1:15" s="38" customFormat="1" ht="12.75" customHeight="1">
      <c r="A850" s="1"/>
      <c r="B850" s="36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</row>
    <row r="851" spans="1:15" s="38" customFormat="1" ht="12.75" customHeight="1">
      <c r="A851" s="1"/>
      <c r="B851" s="36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</row>
    <row r="852" spans="1:15" s="38" customFormat="1" ht="12.75" customHeight="1">
      <c r="A852" s="1"/>
      <c r="B852" s="36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</row>
    <row r="853" spans="1:15" s="38" customFormat="1" ht="12.75" customHeight="1">
      <c r="A853" s="1"/>
      <c r="B853" s="36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</row>
    <row r="854" spans="1:15" s="38" customFormat="1" ht="12.75" customHeight="1">
      <c r="A854" s="1"/>
      <c r="B854" s="36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</row>
    <row r="855" spans="1:15" s="38" customFormat="1" ht="12.75" customHeight="1">
      <c r="A855" s="1"/>
      <c r="B855" s="36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</row>
    <row r="856" spans="1:15" s="38" customFormat="1" ht="12.75" customHeight="1">
      <c r="A856" s="1"/>
      <c r="B856" s="36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</row>
    <row r="857" spans="1:15" s="38" customFormat="1" ht="12.75" customHeight="1">
      <c r="A857" s="1"/>
      <c r="B857" s="36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</row>
    <row r="858" spans="1:15" s="38" customFormat="1" ht="12.75" customHeight="1">
      <c r="A858" s="1"/>
      <c r="B858" s="36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</row>
    <row r="859" spans="1:15" s="38" customFormat="1" ht="12.75" customHeight="1">
      <c r="A859" s="1"/>
      <c r="B859" s="36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</row>
    <row r="860" spans="1:15" s="38" customFormat="1" ht="12.75" customHeight="1">
      <c r="A860" s="1"/>
      <c r="B860" s="36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</row>
    <row r="861" spans="1:15" s="38" customFormat="1" ht="12.75" customHeight="1">
      <c r="A861" s="1"/>
      <c r="B861" s="36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</row>
    <row r="862" spans="1:15" s="38" customFormat="1" ht="12.75" customHeight="1">
      <c r="A862" s="1"/>
      <c r="B862" s="36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</row>
    <row r="863" spans="1:15" s="38" customFormat="1" ht="12.75" customHeight="1">
      <c r="A863" s="1"/>
      <c r="B863" s="36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</row>
    <row r="864" spans="1:15" s="38" customFormat="1" ht="12.75" customHeight="1">
      <c r="A864" s="1"/>
      <c r="B864" s="36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</row>
    <row r="865" spans="1:15" s="38" customFormat="1" ht="12.75" customHeight="1">
      <c r="A865" s="1"/>
      <c r="B865" s="36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</row>
    <row r="866" spans="1:15" s="38" customFormat="1" ht="12.75" customHeight="1">
      <c r="A866" s="1"/>
      <c r="B866" s="36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</row>
    <row r="867" spans="1:15" s="38" customFormat="1" ht="12.75" customHeight="1">
      <c r="A867" s="1"/>
      <c r="B867" s="36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</row>
    <row r="868" spans="1:15" s="38" customFormat="1" ht="12.75" customHeight="1">
      <c r="A868" s="1"/>
      <c r="B868" s="36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</row>
    <row r="869" spans="1:15" s="38" customFormat="1" ht="12.75" customHeight="1">
      <c r="A869" s="1"/>
      <c r="B869" s="36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</row>
    <row r="870" spans="1:15" s="38" customFormat="1" ht="12.75" customHeight="1">
      <c r="A870" s="1"/>
      <c r="B870" s="36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</row>
    <row r="871" spans="1:15" s="38" customFormat="1" ht="12.75" customHeight="1">
      <c r="A871" s="1"/>
      <c r="B871" s="36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</row>
    <row r="872" spans="1:15" s="38" customFormat="1" ht="12.75" customHeight="1">
      <c r="A872" s="1"/>
      <c r="B872" s="36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</row>
    <row r="873" spans="1:15" s="38" customFormat="1" ht="12.75" customHeight="1">
      <c r="A873" s="1"/>
      <c r="B873" s="36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</row>
    <row r="874" spans="1:15" s="38" customFormat="1" ht="12.75" customHeight="1">
      <c r="A874" s="1"/>
      <c r="B874" s="36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</row>
    <row r="875" spans="1:15" s="38" customFormat="1" ht="12.75" customHeight="1">
      <c r="A875" s="1"/>
      <c r="B875" s="36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</row>
    <row r="876" spans="1:15" s="38" customFormat="1" ht="12.75" customHeight="1">
      <c r="A876" s="1"/>
      <c r="B876" s="36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</row>
    <row r="877" spans="1:15" s="38" customFormat="1" ht="12.75" customHeight="1">
      <c r="A877" s="1"/>
      <c r="B877" s="36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</row>
    <row r="878" spans="1:15" s="38" customFormat="1" ht="12.75" customHeight="1">
      <c r="A878" s="1"/>
      <c r="B878" s="36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</row>
    <row r="879" spans="1:15" s="38" customFormat="1" ht="12.75" customHeight="1">
      <c r="A879" s="1"/>
      <c r="B879" s="36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</row>
    <row r="880" spans="1:15" s="38" customFormat="1" ht="12.75" customHeight="1">
      <c r="A880" s="1"/>
      <c r="B880" s="36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</row>
    <row r="881" spans="1:15" s="38" customFormat="1" ht="12.75" customHeight="1">
      <c r="A881" s="1"/>
      <c r="B881" s="36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</row>
    <row r="882" spans="1:15" s="38" customFormat="1" ht="12.75" customHeight="1">
      <c r="A882" s="1"/>
      <c r="B882" s="36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</row>
    <row r="883" spans="1:15" s="38" customFormat="1" ht="12.75" customHeight="1">
      <c r="A883" s="1"/>
      <c r="B883" s="36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</row>
    <row r="884" spans="1:15" s="38" customFormat="1" ht="12.75" customHeight="1">
      <c r="A884" s="1"/>
      <c r="B884" s="36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</row>
    <row r="885" spans="1:15" s="38" customFormat="1" ht="12.75" customHeight="1">
      <c r="A885" s="1"/>
      <c r="B885" s="36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</row>
    <row r="886" spans="1:15" s="38" customFormat="1" ht="12.75" customHeight="1">
      <c r="A886" s="1"/>
      <c r="B886" s="36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</row>
    <row r="887" spans="1:15" s="38" customFormat="1" ht="12.75" customHeight="1">
      <c r="A887" s="1"/>
      <c r="B887" s="36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</row>
    <row r="888" spans="1:15" s="38" customFormat="1" ht="12.75" customHeight="1">
      <c r="A888" s="1"/>
      <c r="B888" s="36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</row>
    <row r="889" spans="1:15" s="38" customFormat="1" ht="12.75" customHeight="1">
      <c r="A889" s="1"/>
      <c r="B889" s="36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</row>
    <row r="890" spans="1:15" s="38" customFormat="1" ht="12.75" customHeight="1">
      <c r="A890" s="1"/>
      <c r="B890" s="36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</row>
    <row r="891" spans="1:15" s="38" customFormat="1" ht="12.75" customHeight="1">
      <c r="A891" s="1"/>
      <c r="B891" s="36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</row>
    <row r="892" spans="1:15" s="38" customFormat="1" ht="12.75" customHeight="1">
      <c r="A892" s="1"/>
      <c r="B892" s="36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</row>
    <row r="893" spans="1:15" s="38" customFormat="1" ht="12.75" customHeight="1">
      <c r="A893" s="1"/>
      <c r="B893" s="36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</row>
    <row r="894" spans="1:15" s="38" customFormat="1" ht="12.75" customHeight="1">
      <c r="A894" s="1"/>
      <c r="B894" s="36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</row>
    <row r="895" spans="1:15" s="38" customFormat="1" ht="12.75" customHeight="1">
      <c r="A895" s="1"/>
      <c r="B895" s="36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</row>
    <row r="896" spans="1:15" s="38" customFormat="1" ht="12.75" customHeight="1">
      <c r="A896" s="1"/>
      <c r="B896" s="36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</row>
    <row r="897" spans="1:15" s="38" customFormat="1" ht="12.75" customHeight="1">
      <c r="A897" s="1"/>
      <c r="B897" s="36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</row>
    <row r="898" spans="1:15" s="38" customFormat="1" ht="12.75" customHeight="1">
      <c r="A898" s="1"/>
      <c r="B898" s="36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</row>
    <row r="899" spans="1:15" s="38" customFormat="1" ht="12.75" customHeight="1">
      <c r="A899" s="1"/>
      <c r="B899" s="36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</row>
    <row r="900" spans="1:15" s="38" customFormat="1" ht="12.75" customHeight="1">
      <c r="A900" s="1"/>
      <c r="B900" s="36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</row>
    <row r="901" spans="1:15" s="38" customFormat="1" ht="12.75" customHeight="1">
      <c r="A901" s="1"/>
      <c r="B901" s="36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</row>
    <row r="902" spans="1:15" s="38" customFormat="1" ht="12.75" customHeight="1">
      <c r="A902" s="1"/>
      <c r="B902" s="36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</row>
    <row r="903" spans="1:15" s="38" customFormat="1" ht="12.75" customHeight="1">
      <c r="A903" s="1"/>
      <c r="B903" s="36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</row>
    <row r="904" spans="1:15" s="38" customFormat="1" ht="12.75" customHeight="1">
      <c r="A904" s="1"/>
      <c r="B904" s="36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</row>
    <row r="905" spans="1:15" s="38" customFormat="1" ht="12.75" customHeight="1">
      <c r="A905" s="1"/>
      <c r="B905" s="36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</row>
    <row r="906" spans="1:15" s="38" customFormat="1" ht="12.75" customHeight="1">
      <c r="A906" s="1"/>
      <c r="B906" s="36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</row>
    <row r="907" spans="1:15" s="38" customFormat="1" ht="12.75" customHeight="1">
      <c r="A907" s="1"/>
      <c r="B907" s="36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</row>
    <row r="908" spans="1:15" s="38" customFormat="1" ht="12.75" customHeight="1">
      <c r="A908" s="1"/>
      <c r="B908" s="36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</row>
    <row r="909" spans="1:15" s="38" customFormat="1" ht="12.75" customHeight="1">
      <c r="A909" s="1"/>
      <c r="B909" s="36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</row>
    <row r="910" spans="1:15" s="38" customFormat="1" ht="12.75" customHeight="1">
      <c r="A910" s="1"/>
      <c r="B910" s="36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</row>
    <row r="911" spans="1:15" s="38" customFormat="1" ht="12.75" customHeight="1">
      <c r="A911" s="1"/>
      <c r="B911" s="36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</row>
    <row r="912" spans="1:15" s="38" customFormat="1" ht="12.75" customHeight="1">
      <c r="A912" s="1"/>
      <c r="B912" s="36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</row>
    <row r="913" spans="1:15" s="38" customFormat="1" ht="12.75" customHeight="1">
      <c r="A913" s="1"/>
      <c r="B913" s="36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</row>
    <row r="914" spans="1:15" s="38" customFormat="1" ht="12.75" customHeight="1">
      <c r="A914" s="1"/>
      <c r="B914" s="36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</row>
    <row r="915" spans="1:15" s="38" customFormat="1" ht="12.75" customHeight="1">
      <c r="A915" s="1"/>
      <c r="B915" s="36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</row>
    <row r="916" spans="1:15" s="38" customFormat="1" ht="12.75" customHeight="1">
      <c r="A916" s="1"/>
      <c r="B916" s="36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</row>
    <row r="917" spans="1:15" s="38" customFormat="1" ht="12.75" customHeight="1">
      <c r="A917" s="1"/>
      <c r="B917" s="36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</row>
    <row r="918" spans="1:15" s="38" customFormat="1" ht="12.75" customHeight="1">
      <c r="A918" s="1"/>
      <c r="B918" s="36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</row>
    <row r="919" spans="1:15" s="38" customFormat="1" ht="12.75" customHeight="1">
      <c r="A919" s="1"/>
      <c r="B919" s="36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</row>
    <row r="920" spans="1:15" s="38" customFormat="1" ht="12.75" customHeight="1">
      <c r="A920" s="1"/>
      <c r="B920" s="36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</row>
    <row r="921" spans="1:15" s="38" customFormat="1" ht="12.75" customHeight="1">
      <c r="A921" s="1"/>
      <c r="B921" s="36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</row>
    <row r="922" spans="1:15" s="38" customFormat="1" ht="12.75" customHeight="1">
      <c r="A922" s="1"/>
      <c r="B922" s="36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</row>
    <row r="923" spans="1:15" s="38" customFormat="1" ht="12.75" customHeight="1">
      <c r="A923" s="1"/>
      <c r="B923" s="36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</row>
    <row r="924" spans="1:15" s="38" customFormat="1" ht="12.75" customHeight="1">
      <c r="A924" s="1"/>
      <c r="B924" s="36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</row>
    <row r="925" spans="1:15" s="38" customFormat="1" ht="12.75" customHeight="1">
      <c r="A925" s="1"/>
      <c r="B925" s="36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</row>
    <row r="926" spans="1:15" s="38" customFormat="1" ht="12.75" customHeight="1">
      <c r="A926" s="1"/>
      <c r="B926" s="36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</row>
    <row r="927" spans="1:15" s="38" customFormat="1" ht="12.75" customHeight="1">
      <c r="A927" s="1"/>
      <c r="B927" s="36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</row>
    <row r="928" spans="1:15" s="38" customFormat="1" ht="12.75" customHeight="1">
      <c r="A928" s="1"/>
      <c r="B928" s="36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</row>
    <row r="929" spans="1:15" s="38" customFormat="1" ht="12.75" customHeight="1">
      <c r="A929" s="1"/>
      <c r="B929" s="36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</row>
    <row r="930" spans="1:15" s="38" customFormat="1" ht="12.75" customHeight="1">
      <c r="A930" s="1"/>
      <c r="B930" s="36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</row>
    <row r="931" spans="1:15" s="38" customFormat="1" ht="12.75" customHeight="1">
      <c r="A931" s="1"/>
      <c r="B931" s="36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</row>
    <row r="932" spans="1:15" s="38" customFormat="1" ht="12.75" customHeight="1">
      <c r="A932" s="1"/>
      <c r="B932" s="36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</row>
    <row r="933" spans="1:15" s="38" customFormat="1" ht="12.75" customHeight="1">
      <c r="A933" s="1"/>
      <c r="B933" s="36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</row>
    <row r="934" spans="1:15" s="38" customFormat="1" ht="12.75" customHeight="1">
      <c r="A934" s="1"/>
      <c r="B934" s="36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</row>
    <row r="935" spans="1:15" s="38" customFormat="1" ht="12.75" customHeight="1">
      <c r="A935" s="1"/>
      <c r="B935" s="36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</row>
    <row r="936" spans="1:15" s="38" customFormat="1" ht="12.75" customHeight="1">
      <c r="A936" s="1"/>
      <c r="B936" s="36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</row>
    <row r="937" spans="1:15" s="38" customFormat="1" ht="12.75" customHeight="1">
      <c r="A937" s="1"/>
      <c r="B937" s="36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</row>
    <row r="938" spans="1:15" s="38" customFormat="1" ht="12.75" customHeight="1">
      <c r="A938" s="1"/>
      <c r="B938" s="36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</row>
    <row r="939" spans="1:15" s="38" customFormat="1" ht="12.75" customHeight="1">
      <c r="A939" s="1"/>
      <c r="B939" s="36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</row>
    <row r="940" spans="1:15" s="38" customFormat="1" ht="12.75" customHeight="1">
      <c r="A940" s="1"/>
      <c r="B940" s="36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</row>
    <row r="941" spans="1:15" s="38" customFormat="1" ht="12.75" customHeight="1">
      <c r="A941" s="1"/>
      <c r="B941" s="36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</row>
    <row r="942" spans="1:15" s="38" customFormat="1" ht="12.75" customHeight="1">
      <c r="A942" s="1"/>
      <c r="B942" s="36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</row>
    <row r="943" spans="1:15" s="38" customFormat="1" ht="12.75" customHeight="1">
      <c r="A943" s="1"/>
      <c r="B943" s="36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</row>
    <row r="944" spans="1:15" s="38" customFormat="1" ht="12.75" customHeight="1">
      <c r="A944" s="1"/>
      <c r="B944" s="36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</row>
    <row r="945" spans="1:15" s="38" customFormat="1" ht="12.75" customHeight="1">
      <c r="A945" s="1"/>
      <c r="B945" s="36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</row>
    <row r="946" spans="1:15" s="38" customFormat="1" ht="12.75" customHeight="1">
      <c r="A946" s="1"/>
      <c r="B946" s="36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</row>
    <row r="947" spans="1:15" s="38" customFormat="1" ht="12.75" customHeight="1">
      <c r="A947" s="1"/>
      <c r="B947" s="36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</row>
    <row r="948" spans="1:15" s="38" customFormat="1" ht="12.75" customHeight="1">
      <c r="A948" s="1"/>
      <c r="B948" s="36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</row>
    <row r="949" spans="1:15" s="38" customFormat="1" ht="12.75" customHeight="1">
      <c r="A949" s="1"/>
      <c r="B949" s="36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</row>
    <row r="950" spans="1:15" s="38" customFormat="1" ht="12.75" customHeight="1">
      <c r="A950" s="1"/>
      <c r="B950" s="36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</row>
    <row r="951" spans="1:15" s="38" customFormat="1" ht="12.75" customHeight="1">
      <c r="A951" s="1"/>
      <c r="B951" s="36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</row>
    <row r="952" spans="1:15" s="38" customFormat="1" ht="12.75" customHeight="1">
      <c r="A952" s="1"/>
      <c r="B952" s="36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</row>
    <row r="953" spans="1:15" s="38" customFormat="1" ht="12.75" customHeight="1">
      <c r="A953" s="1"/>
      <c r="B953" s="36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</row>
    <row r="954" spans="1:15" s="38" customFormat="1" ht="12.75" customHeight="1">
      <c r="A954" s="1"/>
      <c r="B954" s="36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</row>
    <row r="955" spans="1:15" s="38" customFormat="1" ht="12.75" customHeight="1">
      <c r="A955" s="1"/>
      <c r="B955" s="36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</row>
    <row r="956" spans="1:15" s="38" customFormat="1" ht="12.75" customHeight="1">
      <c r="A956" s="1"/>
      <c r="B956" s="36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</row>
    <row r="957" spans="1:15" s="38" customFormat="1" ht="12.75" customHeight="1">
      <c r="A957" s="1"/>
      <c r="B957" s="36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</row>
    <row r="958" spans="1:15" s="38" customFormat="1" ht="12.75" customHeight="1">
      <c r="A958" s="1"/>
      <c r="B958" s="36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</row>
    <row r="959" spans="1:15" s="38" customFormat="1" ht="12.75" customHeight="1">
      <c r="A959" s="1"/>
      <c r="B959" s="36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</row>
    <row r="960" spans="1:15" s="38" customFormat="1" ht="12.75" customHeight="1">
      <c r="A960" s="1"/>
      <c r="B960" s="36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</row>
    <row r="961" spans="1:15" s="38" customFormat="1" ht="12.75" customHeight="1">
      <c r="A961" s="1"/>
      <c r="B961" s="36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</row>
    <row r="962" spans="1:15" s="38" customFormat="1" ht="12.75" customHeight="1">
      <c r="A962" s="1"/>
      <c r="B962" s="36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</row>
    <row r="963" spans="1:15" s="38" customFormat="1" ht="12.75" customHeight="1">
      <c r="A963" s="1"/>
      <c r="B963" s="36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</row>
    <row r="964" spans="1:15" s="38" customFormat="1" ht="12.75" customHeight="1">
      <c r="A964" s="1"/>
      <c r="B964" s="36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</row>
    <row r="965" spans="1:15" s="38" customFormat="1" ht="12.75" customHeight="1">
      <c r="A965" s="1"/>
      <c r="B965" s="36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</row>
    <row r="966" spans="1:15" s="38" customFormat="1" ht="12.75" customHeight="1">
      <c r="A966" s="1"/>
      <c r="B966" s="36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</row>
    <row r="967" spans="1:15" s="38" customFormat="1" ht="12.75" customHeight="1">
      <c r="A967" s="1"/>
      <c r="B967" s="36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</row>
    <row r="968" spans="1:15" s="38" customFormat="1" ht="12.75" customHeight="1">
      <c r="A968" s="1"/>
      <c r="B968" s="36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</row>
    <row r="969" spans="1:15" s="38" customFormat="1" ht="12.75" customHeight="1">
      <c r="A969" s="1"/>
      <c r="B969" s="36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</row>
    <row r="970" spans="1:15" s="38" customFormat="1" ht="12.75" customHeight="1">
      <c r="A970" s="1"/>
      <c r="B970" s="36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</row>
    <row r="971" spans="1:15" s="38" customFormat="1" ht="12.75" customHeight="1">
      <c r="A971" s="1"/>
      <c r="B971" s="36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</row>
    <row r="972" spans="1:15" s="38" customFormat="1" ht="12.75" customHeight="1">
      <c r="A972" s="1"/>
      <c r="B972" s="36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</row>
    <row r="973" spans="1:15" s="38" customFormat="1" ht="12.75" customHeight="1">
      <c r="A973" s="1"/>
      <c r="B973" s="36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</row>
    <row r="974" spans="1:15" s="38" customFormat="1" ht="12.75" customHeight="1">
      <c r="A974" s="1"/>
      <c r="B974" s="36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</row>
    <row r="975" spans="1:15" s="38" customFormat="1" ht="12.75" customHeight="1">
      <c r="A975" s="1"/>
      <c r="B975" s="36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</row>
    <row r="976" spans="1:15" s="38" customFormat="1" ht="12.75" customHeight="1">
      <c r="A976" s="1"/>
      <c r="B976" s="36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</row>
    <row r="977" spans="1:15" s="38" customFormat="1" ht="12.75" customHeight="1">
      <c r="A977" s="1"/>
      <c r="B977" s="36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</row>
    <row r="978" spans="1:15" s="38" customFormat="1" ht="12.75" customHeight="1">
      <c r="A978" s="1"/>
      <c r="B978" s="36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</row>
    <row r="979" spans="1:15" s="38" customFormat="1" ht="12.75" customHeight="1">
      <c r="A979" s="1"/>
      <c r="B979" s="36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</row>
    <row r="980" spans="1:15" s="38" customFormat="1" ht="12.75" customHeight="1">
      <c r="A980" s="1"/>
      <c r="B980" s="36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</row>
    <row r="981" spans="1:15" s="38" customFormat="1" ht="12.75" customHeight="1">
      <c r="A981" s="1"/>
      <c r="B981" s="36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</row>
    <row r="982" spans="1:15" s="38" customFormat="1" ht="12.75" customHeight="1">
      <c r="A982" s="1"/>
      <c r="B982" s="36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</row>
    <row r="983" spans="1:15" s="38" customFormat="1" ht="12.75" customHeight="1">
      <c r="A983" s="1"/>
      <c r="B983" s="36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</row>
    <row r="984" spans="1:15" s="38" customFormat="1" ht="12.75" customHeight="1">
      <c r="A984" s="1"/>
      <c r="B984" s="36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</row>
    <row r="985" spans="1:15" s="38" customFormat="1" ht="12.75" customHeight="1">
      <c r="A985" s="1"/>
      <c r="B985" s="36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</row>
    <row r="986" spans="1:15" s="38" customFormat="1" ht="12.75" customHeight="1">
      <c r="A986" s="1"/>
      <c r="B986" s="36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</row>
    <row r="987" spans="1:15" s="38" customFormat="1" ht="12.75" customHeight="1">
      <c r="A987" s="1"/>
      <c r="B987" s="36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</row>
    <row r="988" spans="1:15" s="38" customFormat="1" ht="12.75" customHeight="1">
      <c r="A988" s="1"/>
      <c r="B988" s="36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</row>
    <row r="989" spans="1:15" s="38" customFormat="1" ht="12.75" customHeight="1">
      <c r="A989" s="1"/>
      <c r="B989" s="36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</row>
    <row r="990" spans="1:15" s="38" customFormat="1" ht="12.75" customHeight="1">
      <c r="A990" s="1"/>
      <c r="B990" s="36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</row>
    <row r="991" spans="1:15" s="38" customFormat="1" ht="12.75" customHeight="1">
      <c r="A991" s="1"/>
      <c r="B991" s="36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</row>
    <row r="992" spans="1:15" s="38" customFormat="1" ht="12.75" customHeight="1">
      <c r="A992" s="1"/>
      <c r="B992" s="36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</row>
    <row r="993" spans="1:15" s="38" customFormat="1" ht="12.75" customHeight="1">
      <c r="A993" s="1"/>
      <c r="B993" s="36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</row>
    <row r="994" spans="1:15" s="38" customFormat="1" ht="12.75" customHeight="1">
      <c r="A994" s="1"/>
      <c r="B994" s="36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</row>
    <row r="995" spans="1:15" s="38" customFormat="1" ht="12.75" customHeight="1">
      <c r="A995" s="1"/>
      <c r="B995" s="36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</row>
    <row r="996" spans="1:15" s="38" customFormat="1" ht="12.75" customHeight="1">
      <c r="A996" s="1"/>
      <c r="B996" s="36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</row>
    <row r="997" spans="1:15" s="38" customFormat="1" ht="12.75" customHeight="1">
      <c r="A997" s="1"/>
      <c r="B997" s="36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</row>
    <row r="998" spans="1:15" s="38" customFormat="1" ht="12.75" customHeight="1">
      <c r="A998" s="1"/>
      <c r="B998" s="36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</row>
    <row r="999" spans="1:15" s="38" customFormat="1" ht="12.75" customHeight="1">
      <c r="A999" s="1"/>
      <c r="B999" s="36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</row>
    <row r="1000" spans="1:15" s="38" customFormat="1" ht="12.75" customHeight="1">
      <c r="A1000" s="1"/>
      <c r="B1000" s="36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</row>
    <row r="1001" spans="1:15" s="38" customFormat="1" ht="12.75" customHeight="1">
      <c r="A1001" s="1"/>
      <c r="B1001" s="36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</row>
    <row r="1002" spans="1:15" s="38" customFormat="1" ht="12.75" customHeight="1">
      <c r="A1002" s="1"/>
      <c r="B1002" s="36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</row>
    <row r="1003" spans="1:15" s="38" customFormat="1" ht="12.75" customHeight="1">
      <c r="A1003" s="1"/>
      <c r="B1003" s="36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</row>
    <row r="1004" spans="1:15" s="38" customFormat="1" ht="12.75" customHeight="1">
      <c r="A1004" s="1"/>
      <c r="B1004" s="36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</row>
    <row r="1005" spans="1:15" s="38" customFormat="1" ht="12.75" customHeight="1">
      <c r="A1005" s="1"/>
      <c r="B1005" s="36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</row>
    <row r="1006" spans="1:15" s="38" customFormat="1" ht="12.75" customHeight="1">
      <c r="A1006" s="1"/>
      <c r="B1006" s="36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</row>
    <row r="1007" spans="1:15" s="38" customFormat="1" ht="12.75" customHeight="1">
      <c r="A1007" s="1"/>
      <c r="B1007" s="36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</row>
    <row r="1008" spans="1:15" s="38" customFormat="1" ht="12.75" customHeight="1">
      <c r="A1008" s="1"/>
      <c r="B1008" s="36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</row>
    <row r="1009" spans="1:15" s="38" customFormat="1" ht="12.75" customHeight="1">
      <c r="A1009" s="1"/>
      <c r="B1009" s="36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</row>
    <row r="1010" spans="1:15" s="38" customFormat="1" ht="12.75" customHeight="1">
      <c r="A1010" s="1"/>
      <c r="B1010" s="36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</row>
    <row r="1011" spans="1:15" s="38" customFormat="1" ht="12.75" customHeight="1">
      <c r="A1011" s="1"/>
      <c r="B1011" s="36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</row>
    <row r="1012" spans="1:15" s="38" customFormat="1" ht="12.75" customHeight="1">
      <c r="A1012" s="1"/>
      <c r="B1012" s="36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</row>
    <row r="1013" spans="1:15" s="38" customFormat="1" ht="12.75" customHeight="1">
      <c r="A1013" s="1"/>
      <c r="B1013" s="36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</row>
    <row r="1014" spans="1:15" s="38" customFormat="1" ht="12.75" customHeight="1">
      <c r="A1014" s="1"/>
      <c r="B1014" s="36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</row>
    <row r="1015" spans="1:15" s="38" customFormat="1" ht="12.75" customHeight="1">
      <c r="A1015" s="1"/>
      <c r="B1015" s="36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</row>
    <row r="1016" spans="1:15" s="38" customFormat="1" ht="12.75" customHeight="1">
      <c r="A1016" s="1"/>
      <c r="B1016" s="36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</row>
    <row r="1017" spans="1:15" s="38" customFormat="1" ht="12.75" customHeight="1">
      <c r="A1017" s="1"/>
      <c r="B1017" s="36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</row>
    <row r="1018" spans="1:15" s="38" customFormat="1" ht="12.75" customHeight="1">
      <c r="A1018" s="1"/>
      <c r="B1018" s="36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</row>
    <row r="1019" spans="1:15" s="38" customFormat="1" ht="12.75" customHeight="1">
      <c r="A1019" s="1"/>
      <c r="B1019" s="36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</row>
    <row r="1020" spans="1:15" s="38" customFormat="1" ht="12.75" customHeight="1">
      <c r="A1020" s="1"/>
      <c r="B1020" s="36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</row>
    <row r="1021" spans="1:15" s="38" customFormat="1" ht="12.75" customHeight="1">
      <c r="A1021" s="1"/>
      <c r="B1021" s="36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</row>
    <row r="1022" spans="1:15" s="38" customFormat="1" ht="12.75" customHeight="1">
      <c r="A1022" s="1"/>
      <c r="B1022" s="36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</row>
    <row r="1023" spans="1:15" s="38" customFormat="1" ht="12.75" customHeight="1">
      <c r="A1023" s="1"/>
      <c r="B1023" s="36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</row>
    <row r="1024" spans="1:15" s="38" customFormat="1" ht="12.75" customHeight="1">
      <c r="A1024" s="1"/>
      <c r="B1024" s="36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</row>
    <row r="1025" spans="1:15" s="38" customFormat="1" ht="12.75" customHeight="1">
      <c r="A1025" s="1"/>
      <c r="B1025" s="36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</row>
    <row r="1026" spans="1:15" s="38" customFormat="1" ht="12.75" customHeight="1">
      <c r="A1026" s="1"/>
      <c r="B1026" s="36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</row>
    <row r="1027" spans="1:15" s="38" customFormat="1" ht="12.75" customHeight="1">
      <c r="A1027" s="1"/>
      <c r="B1027" s="36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</row>
    <row r="1028" spans="1:15" s="38" customFormat="1" ht="12.75" customHeight="1">
      <c r="A1028" s="1"/>
      <c r="B1028" s="36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</row>
    <row r="1029" spans="1:15" s="38" customFormat="1" ht="12.75" customHeight="1">
      <c r="A1029" s="1"/>
      <c r="B1029" s="36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</row>
    <row r="1030" spans="1:15" s="38" customFormat="1" ht="12.75" customHeight="1">
      <c r="A1030" s="1"/>
      <c r="B1030" s="36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</row>
    <row r="1031" spans="1:15" s="38" customFormat="1" ht="12.75" customHeight="1">
      <c r="A1031" s="1"/>
      <c r="B1031" s="36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</row>
    <row r="1032" spans="1:15" s="38" customFormat="1" ht="12.75" customHeight="1">
      <c r="A1032" s="1"/>
      <c r="B1032" s="36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</row>
    <row r="1033" spans="1:15" s="38" customFormat="1" ht="12.75" customHeight="1">
      <c r="A1033" s="1"/>
      <c r="B1033" s="36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</row>
    <row r="1034" spans="1:15" s="38" customFormat="1" ht="12.75" customHeight="1">
      <c r="A1034" s="1"/>
      <c r="B1034" s="36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</row>
    <row r="1035" spans="1:15" s="38" customFormat="1" ht="12.75" customHeight="1">
      <c r="A1035" s="1"/>
      <c r="B1035" s="36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</row>
    <row r="1036" spans="1:15" s="38" customFormat="1" ht="12.75" customHeight="1">
      <c r="A1036" s="1"/>
      <c r="B1036" s="36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</row>
    <row r="1037" spans="1:15" s="38" customFormat="1" ht="12.75" customHeight="1">
      <c r="A1037" s="1"/>
      <c r="B1037" s="36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</row>
    <row r="1038" spans="1:15" s="38" customFormat="1" ht="12.75" customHeight="1">
      <c r="A1038" s="1"/>
      <c r="B1038" s="36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</row>
    <row r="1039" spans="1:15" s="38" customFormat="1" ht="12.75" customHeight="1">
      <c r="A1039" s="1"/>
      <c r="B1039" s="36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</row>
    <row r="1040" spans="1:15" s="38" customFormat="1" ht="12.75" customHeight="1">
      <c r="A1040" s="1"/>
      <c r="B1040" s="36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</row>
    <row r="1041" spans="1:15" s="38" customFormat="1" ht="12.75" customHeight="1">
      <c r="A1041" s="1"/>
      <c r="B1041" s="36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</row>
    <row r="1042" spans="1:15" s="38" customFormat="1" ht="12.75" customHeight="1">
      <c r="A1042" s="1"/>
      <c r="B1042" s="36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</row>
    <row r="1043" spans="1:15" s="38" customFormat="1" ht="12.75" customHeight="1">
      <c r="A1043" s="1"/>
      <c r="B1043" s="36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</row>
    <row r="1044" spans="1:15" s="38" customFormat="1" ht="12.75" customHeight="1">
      <c r="A1044" s="1"/>
      <c r="B1044" s="36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</row>
    <row r="1045" spans="1:15" s="38" customFormat="1" ht="12.75" customHeight="1">
      <c r="A1045" s="1"/>
      <c r="B1045" s="36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</row>
    <row r="1046" spans="1:15" s="38" customFormat="1" ht="12.75" customHeight="1">
      <c r="A1046" s="1"/>
      <c r="B1046" s="36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</row>
    <row r="1047" spans="1:15" s="38" customFormat="1" ht="12.75" customHeight="1">
      <c r="A1047" s="1"/>
      <c r="B1047" s="36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</row>
    <row r="1048" spans="1:15" s="38" customFormat="1" ht="12.75" customHeight="1">
      <c r="A1048" s="1"/>
      <c r="B1048" s="36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</row>
    <row r="1049" spans="1:15" s="38" customFormat="1" ht="12.75" customHeight="1">
      <c r="A1049" s="1"/>
      <c r="B1049" s="36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</row>
    <row r="1050" spans="1:15" s="38" customFormat="1" ht="12.75" customHeight="1">
      <c r="A1050" s="1"/>
      <c r="B1050" s="36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</row>
    <row r="1051" spans="1:15" s="38" customFormat="1" ht="12.75" customHeight="1">
      <c r="A1051" s="1"/>
      <c r="B1051" s="36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</row>
    <row r="1052" spans="1:15" s="38" customFormat="1" ht="12.75" customHeight="1">
      <c r="A1052" s="1"/>
      <c r="B1052" s="36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</row>
    <row r="1053" spans="1:15" s="38" customFormat="1" ht="12.75" customHeight="1">
      <c r="A1053" s="1"/>
      <c r="B1053" s="36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</row>
    <row r="1054" spans="1:15" s="38" customFormat="1" ht="12.75" customHeight="1">
      <c r="A1054" s="1"/>
      <c r="B1054" s="36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</row>
    <row r="1055" spans="1:15" s="38" customFormat="1" ht="12.75" customHeight="1">
      <c r="A1055" s="1"/>
      <c r="B1055" s="36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</row>
    <row r="1056" spans="1:15" s="38" customFormat="1" ht="12.75" customHeight="1">
      <c r="A1056" s="1"/>
      <c r="B1056" s="36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</row>
    <row r="1057" spans="1:15" s="38" customFormat="1" ht="12.75" customHeight="1">
      <c r="A1057" s="1"/>
      <c r="B1057" s="36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</row>
    <row r="1058" spans="1:15" s="38" customFormat="1" ht="12.75" customHeight="1">
      <c r="A1058" s="1"/>
      <c r="B1058" s="36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</row>
    <row r="1059" spans="1:15" s="38" customFormat="1" ht="12.75" customHeight="1">
      <c r="A1059" s="1"/>
      <c r="B1059" s="36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</row>
    <row r="1060" spans="1:15" s="38" customFormat="1" ht="12.75" customHeight="1">
      <c r="A1060" s="1"/>
      <c r="B1060" s="36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</row>
    <row r="1061" spans="1:15" s="38" customFormat="1" ht="12.75" customHeight="1">
      <c r="A1061" s="1"/>
      <c r="B1061" s="36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</row>
    <row r="1062" spans="1:15" s="38" customFormat="1" ht="12.75" customHeight="1">
      <c r="A1062" s="1"/>
      <c r="B1062" s="36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</row>
    <row r="1063" spans="1:15" s="38" customFormat="1" ht="12.75" customHeight="1">
      <c r="A1063" s="1"/>
      <c r="B1063" s="36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</row>
    <row r="1064" spans="1:15" s="38" customFormat="1" ht="12.75" customHeight="1">
      <c r="A1064" s="1"/>
      <c r="B1064" s="36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</row>
    <row r="1065" spans="1:15" s="38" customFormat="1" ht="12.75" customHeight="1">
      <c r="A1065" s="1"/>
      <c r="B1065" s="36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</row>
    <row r="1066" spans="1:15" s="38" customFormat="1" ht="12.75" customHeight="1">
      <c r="A1066" s="1"/>
      <c r="B1066" s="36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</row>
    <row r="1067" spans="1:15" s="38" customFormat="1" ht="12.75" customHeight="1">
      <c r="A1067" s="1"/>
      <c r="B1067" s="36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</row>
    <row r="1068" spans="1:15" s="38" customFormat="1" ht="12.75" customHeight="1">
      <c r="A1068" s="1"/>
      <c r="B1068" s="36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</row>
    <row r="1069" spans="1:15" s="38" customFormat="1" ht="12.75" customHeight="1">
      <c r="A1069" s="1"/>
      <c r="B1069" s="36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</row>
    <row r="1070" spans="1:15" s="38" customFormat="1" ht="12.75" customHeight="1">
      <c r="A1070" s="1"/>
      <c r="B1070" s="36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</row>
    <row r="1071" spans="1:15" s="38" customFormat="1" ht="12.75" customHeight="1">
      <c r="A1071" s="1"/>
      <c r="B1071" s="36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</row>
    <row r="1072" spans="1:15" s="38" customFormat="1" ht="12.75" customHeight="1">
      <c r="A1072" s="1"/>
      <c r="B1072" s="36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</row>
    <row r="1073" spans="1:15" s="38" customFormat="1" ht="12.75" customHeight="1">
      <c r="A1073" s="1"/>
      <c r="B1073" s="36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</row>
    <row r="1074" spans="1:15" s="38" customFormat="1" ht="12.75" customHeight="1">
      <c r="A1074" s="1"/>
      <c r="B1074" s="36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</row>
    <row r="1075" spans="1:15" s="38" customFormat="1" ht="12.75" customHeight="1">
      <c r="A1075" s="1"/>
      <c r="B1075" s="36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</row>
    <row r="1076" spans="1:15" s="38" customFormat="1" ht="12.75" customHeight="1">
      <c r="A1076" s="1"/>
      <c r="B1076" s="36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</row>
    <row r="1077" spans="1:15" s="38" customFormat="1" ht="12.75" customHeight="1">
      <c r="A1077" s="1"/>
      <c r="B1077" s="36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</row>
    <row r="1078" spans="1:15" s="38" customFormat="1" ht="12.75" customHeight="1">
      <c r="A1078" s="1"/>
      <c r="B1078" s="36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</row>
    <row r="1079" spans="1:15" s="38" customFormat="1" ht="12.75" customHeight="1">
      <c r="A1079" s="1"/>
      <c r="B1079" s="36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</row>
    <row r="1080" spans="1:15" s="38" customFormat="1" ht="12.75" customHeight="1">
      <c r="A1080" s="1"/>
      <c r="B1080" s="36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</row>
    <row r="1081" spans="1:15" s="38" customFormat="1" ht="12.75" customHeight="1">
      <c r="A1081" s="1"/>
      <c r="B1081" s="36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</row>
    <row r="1082" spans="1:15" s="38" customFormat="1" ht="12.75" customHeight="1">
      <c r="A1082" s="1"/>
      <c r="B1082" s="36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</row>
    <row r="1083" spans="1:15" s="38" customFormat="1" ht="12.75" customHeight="1">
      <c r="A1083" s="1"/>
      <c r="B1083" s="36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</row>
    <row r="1084" spans="1:15" s="38" customFormat="1" ht="12.75" customHeight="1">
      <c r="A1084" s="1"/>
      <c r="B1084" s="36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</row>
    <row r="1085" spans="1:15" s="38" customFormat="1" ht="12.75" customHeight="1">
      <c r="A1085" s="1"/>
      <c r="B1085" s="36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</row>
    <row r="1086" spans="1:15" s="38" customFormat="1" ht="12.75" customHeight="1">
      <c r="A1086" s="1"/>
      <c r="B1086" s="36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</row>
    <row r="1087" spans="1:15" s="38" customFormat="1" ht="12.75" customHeight="1">
      <c r="A1087" s="1"/>
      <c r="B1087" s="36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</row>
    <row r="1088" spans="1:15" s="38" customFormat="1" ht="12.75" customHeight="1">
      <c r="A1088" s="1"/>
      <c r="B1088" s="36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</row>
    <row r="1089" spans="1:15" s="38" customFormat="1" ht="12.75" customHeight="1">
      <c r="A1089" s="1"/>
      <c r="B1089" s="36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</row>
    <row r="1090" spans="1:15" s="38" customFormat="1" ht="12.75" customHeight="1">
      <c r="A1090" s="1"/>
      <c r="B1090" s="36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</row>
    <row r="1091" spans="1:15" s="38" customFormat="1" ht="12.75" customHeight="1">
      <c r="A1091" s="1"/>
      <c r="B1091" s="36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</row>
    <row r="1092" spans="1:15" s="38" customFormat="1" ht="12.75" customHeight="1">
      <c r="A1092" s="1"/>
      <c r="B1092" s="36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</row>
    <row r="1093" spans="1:15" s="38" customFormat="1" ht="12.75" customHeight="1">
      <c r="A1093" s="1"/>
      <c r="B1093" s="36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</row>
    <row r="1094" spans="1:15" s="38" customFormat="1" ht="12.75" customHeight="1">
      <c r="A1094" s="1"/>
      <c r="B1094" s="36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</row>
    <row r="1095" spans="1:15" s="38" customFormat="1" ht="12.75" customHeight="1">
      <c r="A1095" s="1"/>
      <c r="B1095" s="36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</row>
    <row r="1096" spans="1:15" s="38" customFormat="1" ht="12.75" customHeight="1">
      <c r="A1096" s="1"/>
      <c r="B1096" s="36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</row>
    <row r="1097" spans="1:15" s="38" customFormat="1" ht="12.75" customHeight="1">
      <c r="A1097" s="1"/>
      <c r="B1097" s="36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</row>
    <row r="1098" spans="1:15" s="38" customFormat="1" ht="12.75" customHeight="1">
      <c r="A1098" s="1"/>
      <c r="B1098" s="36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</row>
    <row r="1099" spans="1:15" s="38" customFormat="1" ht="12.75" customHeight="1">
      <c r="A1099" s="1"/>
      <c r="B1099" s="36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</row>
    <row r="1100" spans="1:15" s="38" customFormat="1" ht="12.75" customHeight="1">
      <c r="A1100" s="1"/>
      <c r="B1100" s="36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</row>
    <row r="1101" spans="1:15" s="38" customFormat="1" ht="12.75" customHeight="1">
      <c r="A1101" s="1"/>
      <c r="B1101" s="36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</row>
    <row r="1102" spans="1:15" s="38" customFormat="1" ht="12.75" customHeight="1">
      <c r="A1102" s="1"/>
      <c r="B1102" s="36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</row>
    <row r="1103" spans="1:15" s="38" customFormat="1" ht="12.75" customHeight="1">
      <c r="A1103" s="1"/>
      <c r="B1103" s="36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</row>
    <row r="1104" spans="1:15" s="38" customFormat="1" ht="12.75" customHeight="1">
      <c r="A1104" s="1"/>
      <c r="B1104" s="36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</row>
    <row r="1105" spans="1:15" s="38" customFormat="1" ht="12.75" customHeight="1">
      <c r="A1105" s="1"/>
      <c r="B1105" s="36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</row>
    <row r="1106" spans="1:15" s="38" customFormat="1" ht="12.75" customHeight="1">
      <c r="A1106" s="1"/>
      <c r="B1106" s="36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</row>
    <row r="1107" spans="1:15" s="38" customFormat="1" ht="12.75" customHeight="1">
      <c r="A1107" s="1"/>
      <c r="B1107" s="36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</row>
    <row r="1108" spans="1:15" s="38" customFormat="1" ht="12.75" customHeight="1">
      <c r="A1108" s="1"/>
      <c r="B1108" s="36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</row>
    <row r="1109" spans="1:15" s="38" customFormat="1" ht="12.75" customHeight="1">
      <c r="A1109" s="1"/>
      <c r="B1109" s="36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</row>
    <row r="1110" spans="1:15" s="38" customFormat="1" ht="12.75" customHeight="1">
      <c r="A1110" s="1"/>
      <c r="B1110" s="36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</row>
    <row r="1111" spans="1:15" s="38" customFormat="1" ht="12.75" customHeight="1">
      <c r="A1111" s="1"/>
      <c r="B1111" s="36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</row>
    <row r="1112" spans="1:15" s="38" customFormat="1" ht="12.75" customHeight="1">
      <c r="A1112" s="1"/>
      <c r="B1112" s="36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</row>
    <row r="1113" spans="1:15" s="38" customFormat="1" ht="12.75" customHeight="1">
      <c r="A1113" s="1"/>
      <c r="B1113" s="36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</row>
    <row r="1114" spans="1:15" s="38" customFormat="1" ht="12.75" customHeight="1">
      <c r="A1114" s="1"/>
      <c r="B1114" s="36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</row>
    <row r="1115" spans="1:15" s="38" customFormat="1" ht="12.75" customHeight="1">
      <c r="A1115" s="1"/>
      <c r="B1115" s="36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</row>
    <row r="1116" spans="1:15" s="38" customFormat="1" ht="12.75" customHeight="1">
      <c r="A1116" s="1"/>
      <c r="B1116" s="36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</row>
    <row r="1117" spans="1:15" s="38" customFormat="1" ht="12.75" customHeight="1">
      <c r="A1117" s="1"/>
      <c r="B1117" s="36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</row>
    <row r="1118" spans="1:15" s="38" customFormat="1" ht="12.75" customHeight="1">
      <c r="A1118" s="1"/>
      <c r="B1118" s="36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</row>
    <row r="1119" spans="1:15" s="38" customFormat="1" ht="12.75" customHeight="1">
      <c r="A1119" s="1"/>
      <c r="B1119" s="36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</row>
    <row r="1120" spans="1:15" s="38" customFormat="1" ht="12.75" customHeight="1">
      <c r="A1120" s="1"/>
      <c r="B1120" s="36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</row>
    <row r="1121" spans="1:15" s="38" customFormat="1" ht="12.75" customHeight="1">
      <c r="A1121" s="1"/>
      <c r="B1121" s="36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</row>
    <row r="1122" spans="1:15" s="38" customFormat="1" ht="12.75" customHeight="1">
      <c r="A1122" s="1"/>
      <c r="B1122" s="36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</row>
    <row r="1123" spans="1:15" s="38" customFormat="1" ht="12.75" customHeight="1">
      <c r="A1123" s="1"/>
      <c r="B1123" s="36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</row>
    <row r="1124" spans="1:15" s="38" customFormat="1" ht="12.75" customHeight="1">
      <c r="A1124" s="1"/>
      <c r="B1124" s="36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</row>
    <row r="1125" spans="1:15" s="38" customFormat="1" ht="12.75" customHeight="1">
      <c r="A1125" s="1"/>
      <c r="B1125" s="36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</row>
    <row r="1126" spans="1:15" s="38" customFormat="1" ht="12.75" customHeight="1">
      <c r="A1126" s="1"/>
      <c r="B1126" s="36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</row>
    <row r="1127" spans="1:15" s="38" customFormat="1" ht="12.75" customHeight="1">
      <c r="A1127" s="1"/>
      <c r="B1127" s="36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</row>
    <row r="1128" spans="1:15" s="38" customFormat="1" ht="12.75" customHeight="1">
      <c r="A1128" s="1"/>
      <c r="B1128" s="36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</row>
    <row r="1129" spans="1:15" s="38" customFormat="1" ht="12.75" customHeight="1">
      <c r="A1129" s="1"/>
      <c r="B1129" s="36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</row>
    <row r="1130" spans="1:15" s="38" customFormat="1" ht="12.75" customHeight="1">
      <c r="A1130" s="1"/>
      <c r="B1130" s="36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</row>
    <row r="1131" spans="1:15" s="38" customFormat="1" ht="12.75" customHeight="1">
      <c r="A1131" s="1"/>
      <c r="B1131" s="36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</row>
    <row r="1132" spans="1:15" s="38" customFormat="1" ht="12.75" customHeight="1">
      <c r="A1132" s="1"/>
      <c r="B1132" s="36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</row>
    <row r="1133" spans="1:15" s="38" customFormat="1" ht="12.75" customHeight="1">
      <c r="A1133" s="1"/>
      <c r="B1133" s="36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</row>
    <row r="1134" spans="1:15" s="38" customFormat="1" ht="12.75" customHeight="1">
      <c r="A1134" s="1"/>
      <c r="B1134" s="36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</row>
    <row r="1135" spans="1:15" s="38" customFormat="1" ht="12.75" customHeight="1">
      <c r="A1135" s="1"/>
      <c r="B1135" s="36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</row>
    <row r="1136" spans="1:15" s="38" customFormat="1" ht="12.75" customHeight="1">
      <c r="A1136" s="1"/>
      <c r="B1136" s="36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</row>
    <row r="1137" spans="1:15" s="38" customFormat="1" ht="12.75" customHeight="1">
      <c r="A1137" s="1"/>
      <c r="B1137" s="36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</row>
    <row r="1138" spans="1:15" s="38" customFormat="1" ht="12.75" customHeight="1">
      <c r="A1138" s="1"/>
      <c r="B1138" s="36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</row>
    <row r="1139" spans="1:15" s="38" customFormat="1" ht="12.75" customHeight="1">
      <c r="A1139" s="1"/>
      <c r="B1139" s="36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</row>
    <row r="1140" spans="1:15" s="38" customFormat="1" ht="12.75" customHeight="1">
      <c r="A1140" s="1"/>
      <c r="B1140" s="36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</row>
    <row r="1141" spans="1:15" s="38" customFormat="1" ht="12.75" customHeight="1">
      <c r="A1141" s="1"/>
      <c r="B1141" s="36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</row>
    <row r="1142" spans="1:15" s="38" customFormat="1" ht="12.75" customHeight="1">
      <c r="A1142" s="1"/>
      <c r="B1142" s="36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</row>
    <row r="1143" spans="1:15" s="38" customFormat="1" ht="12.75" customHeight="1">
      <c r="A1143" s="1"/>
      <c r="B1143" s="36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</row>
    <row r="1144" spans="1:15" s="38" customFormat="1" ht="12.75" customHeight="1">
      <c r="A1144" s="1"/>
      <c r="B1144" s="36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</row>
    <row r="1145" spans="1:15" s="38" customFormat="1" ht="12.75" customHeight="1">
      <c r="A1145" s="1"/>
      <c r="B1145" s="36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</row>
    <row r="1146" spans="1:15" s="38" customFormat="1" ht="12.75" customHeight="1">
      <c r="A1146" s="1"/>
      <c r="B1146" s="36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54"/>
      <c r="O1146" s="39"/>
    </row>
    <row r="1147" spans="1:15" s="38" customFormat="1" ht="12.75" customHeight="1">
      <c r="A1147" s="1"/>
      <c r="B1147" s="36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54"/>
      <c r="O1147" s="39"/>
    </row>
    <row r="1148" spans="1:15" s="38" customFormat="1" ht="12.75" customHeight="1">
      <c r="A1148" s="1"/>
      <c r="B1148" s="36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54"/>
      <c r="O1148" s="39"/>
    </row>
    <row r="1149" spans="1:15" s="38" customFormat="1" ht="12.75" customHeight="1">
      <c r="A1149" s="1"/>
      <c r="B1149" s="36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54"/>
      <c r="O1149" s="39"/>
    </row>
    <row r="1150" spans="1:15" s="38" customFormat="1" ht="12.75" customHeight="1">
      <c r="A1150" s="1"/>
      <c r="B1150" s="36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54"/>
      <c r="O1150" s="39"/>
    </row>
    <row r="1151" spans="1:15" s="38" customFormat="1" ht="12.75" customHeight="1">
      <c r="A1151" s="1"/>
      <c r="B1151" s="36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54"/>
      <c r="O1151" s="39"/>
    </row>
    <row r="1152" spans="1:15" s="38" customFormat="1" ht="12.75" customHeight="1">
      <c r="A1152" s="1"/>
      <c r="B1152" s="36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54"/>
      <c r="O1152" s="39"/>
    </row>
    <row r="1153" spans="1:15" s="38" customFormat="1" ht="12.75" customHeight="1">
      <c r="A1153" s="1"/>
      <c r="B1153" s="36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54"/>
      <c r="O1153" s="39"/>
    </row>
    <row r="1154" spans="1:15" s="38" customFormat="1" ht="12.75" customHeight="1">
      <c r="A1154" s="1"/>
      <c r="B1154" s="36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54"/>
      <c r="O1154" s="39"/>
    </row>
    <row r="1155" spans="1:15" s="38" customFormat="1" ht="12.75" customHeight="1">
      <c r="A1155" s="1"/>
      <c r="B1155" s="36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54"/>
      <c r="O1155" s="39"/>
    </row>
    <row r="1156" spans="1:15" s="38" customFormat="1" ht="12.75" customHeight="1">
      <c r="A1156" s="1"/>
      <c r="B1156" s="36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54"/>
      <c r="O1156" s="39"/>
    </row>
    <row r="1157" spans="1:15" s="38" customFormat="1" ht="12.75" customHeight="1">
      <c r="A1157" s="1"/>
      <c r="B1157" s="36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54"/>
      <c r="O1157" s="39"/>
    </row>
    <row r="1158" spans="1:15" s="38" customFormat="1" ht="12.75" customHeight="1">
      <c r="A1158" s="1"/>
      <c r="B1158" s="36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54"/>
      <c r="O1158" s="39"/>
    </row>
    <row r="1159" spans="1:15" s="38" customFormat="1" ht="12.75" customHeight="1">
      <c r="A1159" s="1"/>
      <c r="B1159" s="36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54"/>
      <c r="O1159" s="39"/>
    </row>
    <row r="1160" spans="1:15" s="38" customFormat="1" ht="12.75" customHeight="1">
      <c r="A1160" s="1"/>
      <c r="B1160" s="36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54"/>
      <c r="O1160" s="39"/>
    </row>
    <row r="1161" spans="1:15" s="38" customFormat="1" ht="12.75" customHeight="1">
      <c r="A1161" s="1"/>
      <c r="B1161" s="36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54"/>
      <c r="O1161" s="39"/>
    </row>
    <row r="1162" spans="1:15" s="38" customFormat="1" ht="12.75" customHeight="1">
      <c r="A1162" s="1"/>
      <c r="B1162" s="36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54"/>
      <c r="O1162" s="39"/>
    </row>
    <row r="1163" spans="1:15" s="38" customFormat="1" ht="12.75" customHeight="1">
      <c r="A1163" s="1"/>
      <c r="B1163" s="36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54"/>
      <c r="O1163" s="39"/>
    </row>
    <row r="1164" spans="1:15" s="38" customFormat="1" ht="12.75" customHeight="1">
      <c r="A1164" s="1"/>
      <c r="B1164" s="36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54"/>
      <c r="O1164" s="39"/>
    </row>
    <row r="1165" spans="1:15" s="38" customFormat="1" ht="12.75" customHeight="1">
      <c r="A1165" s="1"/>
      <c r="B1165" s="36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54"/>
      <c r="O1165" s="39"/>
    </row>
    <row r="1166" spans="1:15" s="38" customFormat="1" ht="12.75" customHeight="1">
      <c r="A1166" s="1"/>
      <c r="B1166" s="36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54"/>
      <c r="O1166" s="39"/>
    </row>
    <row r="1167" spans="1:15" s="38" customFormat="1" ht="12.75" customHeight="1">
      <c r="A1167" s="1"/>
      <c r="B1167" s="36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54"/>
      <c r="O1167" s="39"/>
    </row>
    <row r="1168" spans="1:15" s="38" customFormat="1" ht="12.75" customHeight="1">
      <c r="A1168" s="1"/>
      <c r="B1168" s="36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54"/>
      <c r="O1168" s="39"/>
    </row>
    <row r="1169" spans="1:15" s="38" customFormat="1" ht="12.75" customHeight="1">
      <c r="A1169" s="1"/>
      <c r="B1169" s="36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54"/>
      <c r="O1169" s="39"/>
    </row>
    <row r="1170" spans="1:15" s="38" customFormat="1" ht="12.75" customHeight="1">
      <c r="A1170" s="1"/>
      <c r="B1170" s="36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54"/>
      <c r="O1170" s="39"/>
    </row>
    <row r="1171" spans="1:15" s="38" customFormat="1" ht="12.75" customHeight="1">
      <c r="A1171" s="1"/>
      <c r="B1171" s="36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54"/>
      <c r="O1171" s="39"/>
    </row>
    <row r="1172" spans="1:15" s="38" customFormat="1" ht="12.75" customHeight="1">
      <c r="A1172" s="1"/>
      <c r="B1172" s="36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54"/>
      <c r="O1172" s="39"/>
    </row>
    <row r="1173" spans="1:15" s="38" customFormat="1" ht="12.75" customHeight="1">
      <c r="A1173" s="1"/>
      <c r="B1173" s="36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54"/>
      <c r="O1173" s="39"/>
    </row>
    <row r="1174" spans="1:15" s="38" customFormat="1" ht="12.75" customHeight="1">
      <c r="A1174" s="1"/>
      <c r="B1174" s="36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54"/>
      <c r="O1174" s="39"/>
    </row>
    <row r="1175" spans="1:15" s="38" customFormat="1" ht="12.75" customHeight="1">
      <c r="A1175" s="1"/>
      <c r="B1175" s="36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54"/>
      <c r="O1175" s="39"/>
    </row>
    <row r="1176" spans="1:15" s="38" customFormat="1" ht="12.75" customHeight="1">
      <c r="A1176" s="1"/>
      <c r="B1176" s="36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54"/>
      <c r="O1176" s="39"/>
    </row>
    <row r="1177" spans="1:15" s="38" customFormat="1" ht="12.75" customHeight="1">
      <c r="A1177" s="1"/>
      <c r="B1177" s="36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54"/>
      <c r="O1177" s="39"/>
    </row>
    <row r="1178" spans="1:15" s="38" customFormat="1" ht="12.75" customHeight="1">
      <c r="A1178" s="1"/>
      <c r="B1178" s="36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54"/>
      <c r="O1178" s="39"/>
    </row>
    <row r="1179" spans="1:15" s="38" customFormat="1" ht="12.75" customHeight="1">
      <c r="A1179" s="1"/>
      <c r="B1179" s="36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54"/>
      <c r="O1179" s="39"/>
    </row>
    <row r="1180" spans="1:15" s="38" customFormat="1" ht="12.75" customHeight="1">
      <c r="A1180" s="1"/>
      <c r="B1180" s="36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54"/>
      <c r="O1180" s="39"/>
    </row>
    <row r="1181" spans="1:15" s="38" customFormat="1" ht="12.75" customHeight="1">
      <c r="A1181" s="1"/>
      <c r="B1181" s="36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54"/>
      <c r="O1181" s="39"/>
    </row>
    <row r="1182" spans="1:15" s="38" customFormat="1" ht="12.75" customHeight="1">
      <c r="A1182" s="1"/>
      <c r="B1182" s="36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54"/>
      <c r="O1182" s="39"/>
    </row>
    <row r="1183" spans="1:15" s="38" customFormat="1" ht="12.75" customHeight="1">
      <c r="A1183" s="1"/>
      <c r="B1183" s="36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54"/>
      <c r="O1183" s="39"/>
    </row>
    <row r="1184" spans="1:15" s="38" customFormat="1" ht="12.75" customHeight="1">
      <c r="A1184" s="1"/>
      <c r="B1184" s="36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54"/>
      <c r="O1184" s="39"/>
    </row>
    <row r="1185" spans="1:15" s="38" customFormat="1" ht="12.75" customHeight="1">
      <c r="A1185" s="1"/>
      <c r="B1185" s="36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54"/>
      <c r="O1185" s="39"/>
    </row>
    <row r="1186" spans="1:15" s="38" customFormat="1" ht="12.75" customHeight="1">
      <c r="A1186" s="1"/>
      <c r="B1186" s="36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54"/>
      <c r="O1186" s="39"/>
    </row>
    <row r="1187" spans="1:15" s="38" customFormat="1" ht="12.75" customHeight="1">
      <c r="A1187" s="1"/>
      <c r="B1187" s="36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54"/>
      <c r="O1187" s="39"/>
    </row>
    <row r="1188" spans="1:15" s="38" customFormat="1" ht="12.75" customHeight="1">
      <c r="A1188" s="1"/>
      <c r="B1188" s="36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54"/>
      <c r="O1188" s="39"/>
    </row>
    <row r="1189" spans="1:15" s="4" customFormat="1" ht="12.75" customHeight="1">
      <c r="A1189" s="1"/>
      <c r="B1189" s="2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55"/>
      <c r="O1189" s="3"/>
    </row>
    <row r="1190" spans="1:15" s="4" customFormat="1" ht="12.75" customHeight="1">
      <c r="A1190" s="1"/>
      <c r="B1190" s="2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55"/>
      <c r="O1190" s="3"/>
    </row>
    <row r="1191" spans="1:15" s="4" customFormat="1" ht="12.75" customHeight="1">
      <c r="A1191" s="1"/>
      <c r="B1191" s="2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55"/>
      <c r="O1191" s="3"/>
    </row>
    <row r="1192" spans="1:15" s="4" customFormat="1" ht="12.75" customHeight="1">
      <c r="A1192" s="1"/>
      <c r="B1192" s="2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55"/>
      <c r="O1192" s="3"/>
    </row>
    <row r="1193" spans="1:15" s="4" customFormat="1" ht="12.75" customHeight="1">
      <c r="A1193" s="1"/>
      <c r="B1193" s="2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55"/>
      <c r="O1193" s="3"/>
    </row>
    <row r="1194" spans="1:15" s="4" customFormat="1" ht="12.75" customHeight="1">
      <c r="A1194" s="1"/>
      <c r="B1194" s="2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55"/>
      <c r="O1194" s="3"/>
    </row>
    <row r="1195" spans="1:15" s="4" customFormat="1" ht="12.75" customHeight="1">
      <c r="A1195" s="1"/>
      <c r="B1195" s="2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55"/>
      <c r="O1195" s="3"/>
    </row>
    <row r="1196" spans="1:15" s="4" customFormat="1" ht="12.75" customHeight="1">
      <c r="A1196" s="1"/>
      <c r="B1196" s="2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55"/>
      <c r="O1196" s="3"/>
    </row>
    <row r="1197" spans="1:15" s="4" customFormat="1" ht="12.75" customHeight="1">
      <c r="A1197" s="1"/>
      <c r="B1197" s="2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55"/>
      <c r="O1197" s="3"/>
    </row>
    <row r="1198" spans="1:15" s="4" customFormat="1" ht="12.75" customHeight="1">
      <c r="A1198" s="1"/>
      <c r="B1198" s="2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55"/>
      <c r="O1198" s="3"/>
    </row>
    <row r="1199" spans="1:15" s="4" customFormat="1" ht="12.75" customHeight="1">
      <c r="A1199" s="1"/>
      <c r="B1199" s="2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55"/>
      <c r="O1199" s="3"/>
    </row>
    <row r="1200" spans="1:15" s="4" customFormat="1" ht="12.75" customHeight="1">
      <c r="A1200" s="1"/>
      <c r="B1200" s="2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55"/>
      <c r="O1200" s="3"/>
    </row>
    <row r="1201" spans="1:15" s="4" customFormat="1" ht="12.75" customHeight="1">
      <c r="A1201" s="1"/>
      <c r="B1201" s="2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55"/>
      <c r="O1201" s="3"/>
    </row>
    <row r="1202" spans="1:15" s="4" customFormat="1" ht="12.75" customHeight="1">
      <c r="A1202" s="1"/>
      <c r="B1202" s="2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55"/>
      <c r="O1202" s="3"/>
    </row>
    <row r="1203" spans="1:15" s="4" customFormat="1" ht="12.75" customHeight="1">
      <c r="A1203" s="1"/>
      <c r="B1203" s="2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55"/>
      <c r="O1203" s="3"/>
    </row>
    <row r="1204" spans="1:15" s="4" customFormat="1" ht="12.75" customHeight="1">
      <c r="A1204" s="1"/>
      <c r="B1204" s="2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55"/>
      <c r="O1204" s="3"/>
    </row>
    <row r="1205" spans="1:15" s="4" customFormat="1" ht="12.75" customHeight="1">
      <c r="A1205" s="1"/>
      <c r="B1205" s="2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55"/>
      <c r="O1205" s="3"/>
    </row>
    <row r="1206" spans="1:15" s="4" customFormat="1" ht="12.75" customHeight="1">
      <c r="A1206" s="1"/>
      <c r="B1206" s="2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55"/>
      <c r="O1206" s="3"/>
    </row>
    <row r="1207" spans="1:15" s="4" customFormat="1" ht="12.75" customHeight="1">
      <c r="A1207" s="1"/>
      <c r="B1207" s="2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55"/>
      <c r="O1207" s="3"/>
    </row>
    <row r="1208" spans="1:15" s="4" customFormat="1" ht="12.75" customHeight="1">
      <c r="A1208" s="1"/>
      <c r="B1208" s="2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55"/>
      <c r="O1208" s="3"/>
    </row>
    <row r="1209" spans="1:15" s="4" customFormat="1" ht="12.75" customHeight="1">
      <c r="A1209" s="1"/>
      <c r="B1209" s="2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55"/>
      <c r="O1209" s="3"/>
    </row>
    <row r="1210" spans="1:15" s="4" customFormat="1" ht="12.75" customHeight="1">
      <c r="A1210" s="1"/>
      <c r="B1210" s="2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55"/>
      <c r="O1210" s="3"/>
    </row>
    <row r="1211" spans="1:15" s="4" customFormat="1" ht="12.75" customHeight="1">
      <c r="A1211" s="1"/>
      <c r="B1211" s="2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55"/>
      <c r="O1211" s="3"/>
    </row>
    <row r="1212" spans="1:15" s="4" customFormat="1" ht="12.75" customHeight="1">
      <c r="A1212" s="1"/>
      <c r="B1212" s="2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55"/>
      <c r="O1212" s="3"/>
    </row>
    <row r="1213" spans="1:15" s="4" customFormat="1" ht="12.75" customHeight="1">
      <c r="A1213" s="1"/>
      <c r="B1213" s="2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55"/>
      <c r="O1213" s="3"/>
    </row>
    <row r="1214" spans="1:15" s="4" customFormat="1" ht="12.75" customHeight="1">
      <c r="A1214" s="1"/>
      <c r="B1214" s="2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55"/>
      <c r="O1214" s="3"/>
    </row>
    <row r="1215" spans="1:15" s="4" customFormat="1" ht="12.75" customHeight="1">
      <c r="A1215" s="1"/>
      <c r="B1215" s="2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55"/>
      <c r="O1215" s="3"/>
    </row>
    <row r="1216" spans="1:15" s="4" customFormat="1" ht="10.5">
      <c r="A1216" s="1"/>
      <c r="B1216" s="2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55"/>
      <c r="O1216" s="3"/>
    </row>
    <row r="1217" spans="1:15" s="4" customFormat="1" ht="10.5">
      <c r="A1217" s="1"/>
      <c r="B1217" s="2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55"/>
      <c r="O1217" s="3"/>
    </row>
    <row r="1218" spans="1:15" s="4" customFormat="1" ht="10.5">
      <c r="A1218" s="1"/>
      <c r="B1218" s="2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55"/>
      <c r="O1218" s="3"/>
    </row>
    <row r="1219" spans="1:15" s="4" customFormat="1" ht="10.5">
      <c r="A1219" s="1"/>
      <c r="B1219" s="2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55"/>
      <c r="O1219" s="3"/>
    </row>
    <row r="1220" spans="1:15" s="4" customFormat="1" ht="10.5">
      <c r="A1220" s="1"/>
      <c r="B1220" s="2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55"/>
      <c r="O1220" s="3"/>
    </row>
    <row r="1221" spans="1:15" s="4" customFormat="1" ht="10.5">
      <c r="A1221" s="1"/>
      <c r="B1221" s="2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55"/>
      <c r="O1221" s="3"/>
    </row>
    <row r="1222" spans="1:15" s="4" customFormat="1" ht="10.5">
      <c r="A1222" s="1"/>
      <c r="B1222" s="2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55"/>
      <c r="O1222" s="3"/>
    </row>
    <row r="1223" spans="1:15" s="4" customFormat="1" ht="10.5">
      <c r="A1223" s="1"/>
      <c r="B1223" s="2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55"/>
      <c r="O1223" s="3"/>
    </row>
    <row r="1224" spans="1:15" s="4" customFormat="1" ht="10.5">
      <c r="A1224" s="1"/>
      <c r="B1224" s="2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55"/>
      <c r="O1224" s="3"/>
    </row>
    <row r="1225" spans="1:15" s="4" customFormat="1" ht="10.5">
      <c r="A1225" s="1"/>
      <c r="B1225" s="2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55"/>
      <c r="O1225" s="3"/>
    </row>
    <row r="1226" spans="1:15" s="4" customFormat="1" ht="10.5">
      <c r="A1226" s="1"/>
      <c r="B1226" s="2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55"/>
      <c r="O1226" s="3"/>
    </row>
    <row r="1227" spans="1:15" s="4" customFormat="1" ht="10.5">
      <c r="A1227" s="1"/>
      <c r="B1227" s="2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55"/>
      <c r="O1227" s="3"/>
    </row>
    <row r="1228" spans="1:15" s="4" customFormat="1" ht="10.5">
      <c r="A1228" s="1"/>
      <c r="B1228" s="2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55"/>
      <c r="O1228" s="3"/>
    </row>
    <row r="1229" spans="1:15" s="4" customFormat="1" ht="10.5">
      <c r="A1229" s="1"/>
      <c r="B1229" s="2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55"/>
      <c r="O1229" s="3"/>
    </row>
    <row r="1230" spans="1:15" s="4" customFormat="1" ht="10.5">
      <c r="A1230" s="1"/>
      <c r="B1230" s="2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55"/>
      <c r="O1230" s="3"/>
    </row>
    <row r="1231" spans="1:15" s="4" customFormat="1" ht="10.5">
      <c r="A1231" s="1"/>
      <c r="B1231" s="2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55"/>
      <c r="O1231" s="3"/>
    </row>
    <row r="1232" spans="1:15" s="4" customFormat="1" ht="10.5">
      <c r="A1232" s="1"/>
      <c r="B1232" s="2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55"/>
      <c r="O1232" s="3"/>
    </row>
    <row r="1233" spans="1:15" s="4" customFormat="1" ht="10.5">
      <c r="A1233" s="1"/>
      <c r="B1233" s="2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55"/>
      <c r="O1233" s="3"/>
    </row>
    <row r="1234" spans="1:15" s="4" customFormat="1" ht="10.5">
      <c r="A1234" s="1"/>
      <c r="B1234" s="2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55"/>
      <c r="O1234" s="3"/>
    </row>
    <row r="1235" spans="1:15" s="4" customFormat="1" ht="10.5">
      <c r="A1235" s="1"/>
      <c r="B1235" s="2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55"/>
      <c r="O1235" s="3"/>
    </row>
    <row r="1236" spans="1:15" s="4" customFormat="1" ht="10.5">
      <c r="A1236" s="1"/>
      <c r="B1236" s="2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55"/>
      <c r="O1236" s="3"/>
    </row>
    <row r="1237" spans="1:15" s="4" customFormat="1" ht="10.5">
      <c r="A1237" s="1"/>
      <c r="B1237" s="2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55"/>
      <c r="O1237" s="3"/>
    </row>
    <row r="1238" spans="1:15" s="4" customFormat="1" ht="10.5">
      <c r="A1238" s="1"/>
      <c r="B1238" s="2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55"/>
      <c r="O1238" s="3"/>
    </row>
    <row r="1239" spans="1:15" s="4" customFormat="1" ht="10.5">
      <c r="A1239" s="1"/>
      <c r="B1239" s="2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55"/>
      <c r="O1239" s="3"/>
    </row>
    <row r="1240" spans="1:15" s="4" customFormat="1" ht="10.5">
      <c r="A1240" s="1"/>
      <c r="B1240" s="2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55"/>
      <c r="O1240" s="3"/>
    </row>
    <row r="1241" spans="1:15" s="4" customFormat="1" ht="10.5">
      <c r="A1241" s="1"/>
      <c r="B1241" s="2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55"/>
      <c r="O1241" s="3"/>
    </row>
    <row r="1242" spans="1:15" s="4" customFormat="1" ht="10.5">
      <c r="A1242" s="1"/>
      <c r="B1242" s="2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55"/>
      <c r="O1242" s="3"/>
    </row>
    <row r="1243" spans="1:15" s="4" customFormat="1" ht="10.5">
      <c r="A1243" s="1"/>
      <c r="B1243" s="2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55"/>
      <c r="O1243" s="3"/>
    </row>
    <row r="1244" spans="1:15" s="4" customFormat="1" ht="10.5">
      <c r="A1244" s="1"/>
      <c r="B1244" s="2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55"/>
      <c r="O1244" s="3"/>
    </row>
    <row r="1245" spans="1:15" s="4" customFormat="1" ht="10.5">
      <c r="A1245" s="1"/>
      <c r="B1245" s="2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55"/>
      <c r="O1245" s="3"/>
    </row>
    <row r="1246" spans="1:15" s="4" customFormat="1" ht="10.5">
      <c r="A1246" s="1"/>
      <c r="B1246" s="2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55"/>
      <c r="O1246" s="3"/>
    </row>
    <row r="1247" spans="1:15" s="4" customFormat="1" ht="10.5">
      <c r="A1247" s="1"/>
      <c r="B1247" s="2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55"/>
      <c r="O1247" s="3"/>
    </row>
    <row r="1248" spans="1:15" s="4" customFormat="1" ht="10.5">
      <c r="A1248" s="1"/>
      <c r="B1248" s="2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55"/>
      <c r="O1248" s="3"/>
    </row>
    <row r="1249" spans="1:15" s="4" customFormat="1" ht="10.5">
      <c r="A1249" s="1"/>
      <c r="B1249" s="2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55"/>
      <c r="O1249" s="3"/>
    </row>
    <row r="1250" spans="1:15" s="4" customFormat="1" ht="10.5">
      <c r="A1250" s="1"/>
      <c r="B1250" s="2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55"/>
      <c r="O1250" s="3"/>
    </row>
    <row r="1251" spans="1:15" s="4" customFormat="1" ht="10.5">
      <c r="A1251" s="1"/>
      <c r="B1251" s="2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55"/>
      <c r="O1251" s="3"/>
    </row>
    <row r="1252" spans="1:15" s="4" customFormat="1" ht="10.5">
      <c r="A1252" s="1"/>
      <c r="B1252" s="2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55"/>
      <c r="O1252" s="3"/>
    </row>
    <row r="1253" spans="1:15" s="4" customFormat="1" ht="10.5">
      <c r="A1253" s="1"/>
      <c r="B1253" s="2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55"/>
      <c r="O1253" s="3"/>
    </row>
    <row r="1254" spans="1:15" s="4" customFormat="1" ht="10.5">
      <c r="A1254" s="1"/>
      <c r="B1254" s="2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55"/>
      <c r="O1254" s="3"/>
    </row>
    <row r="1255" spans="1:15" s="4" customFormat="1" ht="10.5">
      <c r="A1255" s="1"/>
      <c r="B1255" s="2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55"/>
      <c r="O1255" s="3"/>
    </row>
    <row r="1256" spans="1:15" s="4" customFormat="1" ht="10.5">
      <c r="A1256" s="1"/>
      <c r="B1256" s="2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55"/>
      <c r="O1256" s="3"/>
    </row>
    <row r="1257" spans="1:15" s="4" customFormat="1" ht="10.5">
      <c r="A1257" s="1"/>
      <c r="B1257" s="2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55"/>
      <c r="O1257" s="3"/>
    </row>
    <row r="1258" spans="1:15" s="4" customFormat="1" ht="10.5">
      <c r="A1258" s="1"/>
      <c r="B1258" s="2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55"/>
      <c r="O1258" s="3"/>
    </row>
    <row r="1259" spans="1:15" s="4" customFormat="1" ht="10.5">
      <c r="A1259" s="1"/>
      <c r="B1259" s="2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55"/>
      <c r="O1259" s="3"/>
    </row>
    <row r="1260" spans="1:15" s="4" customFormat="1" ht="10.5">
      <c r="A1260" s="1"/>
      <c r="B1260" s="2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55"/>
      <c r="O1260" s="3"/>
    </row>
    <row r="1261" spans="1:15" s="4" customFormat="1" ht="10.5">
      <c r="A1261" s="1"/>
      <c r="B1261" s="2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55"/>
      <c r="O1261" s="3"/>
    </row>
    <row r="1262" spans="1:15" s="4" customFormat="1" ht="10.5">
      <c r="A1262" s="1"/>
      <c r="B1262" s="2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55"/>
      <c r="O1262" s="3"/>
    </row>
    <row r="1263" spans="1:15" s="4" customFormat="1" ht="10.5">
      <c r="A1263" s="1"/>
      <c r="B1263" s="2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55"/>
      <c r="O1263" s="3"/>
    </row>
    <row r="1264" spans="1:15" s="4" customFormat="1" ht="10.5">
      <c r="A1264" s="1"/>
      <c r="B1264" s="2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55"/>
      <c r="O1264" s="3"/>
    </row>
    <row r="1265" spans="1:15" s="4" customFormat="1" ht="10.5">
      <c r="A1265" s="1"/>
      <c r="B1265" s="2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55"/>
      <c r="O1265" s="3"/>
    </row>
    <row r="1266" spans="1:15" s="4" customFormat="1" ht="10.5">
      <c r="A1266" s="1"/>
      <c r="B1266" s="2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55"/>
      <c r="O1266" s="3"/>
    </row>
    <row r="1267" spans="1:15" s="4" customFormat="1" ht="10.5">
      <c r="A1267" s="1"/>
      <c r="B1267" s="2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55"/>
      <c r="O1267" s="3"/>
    </row>
    <row r="1268" spans="1:15" s="4" customFormat="1" ht="10.5">
      <c r="A1268" s="1"/>
      <c r="B1268" s="2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55"/>
      <c r="O1268" s="3"/>
    </row>
    <row r="1269" spans="1:15" s="4" customFormat="1" ht="10.5">
      <c r="A1269" s="1"/>
      <c r="B1269" s="2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55"/>
      <c r="O1269" s="3"/>
    </row>
    <row r="1270" spans="1:15" s="4" customFormat="1" ht="10.5">
      <c r="A1270" s="1"/>
      <c r="B1270" s="2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55"/>
      <c r="O1270" s="3"/>
    </row>
    <row r="1271" spans="1:15" s="4" customFormat="1" ht="10.5">
      <c r="A1271" s="1"/>
      <c r="B1271" s="2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55"/>
      <c r="O1271" s="3"/>
    </row>
    <row r="1272" spans="1:15" s="4" customFormat="1" ht="10.5">
      <c r="A1272" s="1"/>
      <c r="B1272" s="2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55"/>
      <c r="O1272" s="3"/>
    </row>
    <row r="1273" spans="1:15" s="4" customFormat="1" ht="10.5">
      <c r="A1273" s="1"/>
      <c r="B1273" s="2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55"/>
      <c r="O1273" s="3"/>
    </row>
    <row r="1274" spans="1:15" s="4" customFormat="1" ht="10.5">
      <c r="A1274" s="1"/>
      <c r="B1274" s="2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55"/>
      <c r="O1274" s="3"/>
    </row>
    <row r="1275" spans="1:15" s="4" customFormat="1" ht="10.5">
      <c r="A1275" s="1"/>
      <c r="B1275" s="2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55"/>
      <c r="O1275" s="3"/>
    </row>
    <row r="1276" spans="1:15" s="4" customFormat="1" ht="10.5">
      <c r="A1276" s="1"/>
      <c r="B1276" s="2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55"/>
      <c r="O1276" s="3"/>
    </row>
    <row r="1277" spans="1:15" s="4" customFormat="1" ht="10.5">
      <c r="A1277" s="1"/>
      <c r="B1277" s="2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55"/>
      <c r="O1277" s="3"/>
    </row>
    <row r="1278" spans="1:15" s="4" customFormat="1" ht="10.5">
      <c r="A1278" s="1"/>
      <c r="B1278" s="2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55"/>
      <c r="O1278" s="3"/>
    </row>
    <row r="1279" spans="1:15" s="4" customFormat="1" ht="10.5">
      <c r="A1279" s="1"/>
      <c r="B1279" s="2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55"/>
      <c r="O1279" s="3"/>
    </row>
    <row r="1280" spans="1:15" s="4" customFormat="1" ht="10.5">
      <c r="A1280" s="1"/>
      <c r="B1280" s="2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55"/>
      <c r="O1280" s="3"/>
    </row>
    <row r="1281" spans="1:15" s="4" customFormat="1" ht="10.5">
      <c r="A1281" s="1"/>
      <c r="B1281" s="2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55"/>
      <c r="O1281" s="3"/>
    </row>
    <row r="1282" spans="1:15" s="4" customFormat="1" ht="10.5">
      <c r="A1282" s="1"/>
      <c r="B1282" s="2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55"/>
      <c r="O1282" s="3"/>
    </row>
    <row r="1283" spans="1:15" s="4" customFormat="1" ht="10.5">
      <c r="A1283" s="1"/>
      <c r="B1283" s="2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55"/>
      <c r="O1283" s="3"/>
    </row>
    <row r="1284" spans="1:15" s="4" customFormat="1" ht="10.5">
      <c r="A1284" s="1"/>
      <c r="B1284" s="2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55"/>
      <c r="O1284" s="3"/>
    </row>
    <row r="1285" spans="1:15" s="4" customFormat="1" ht="10.5">
      <c r="A1285" s="1"/>
      <c r="B1285" s="2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55"/>
      <c r="O1285" s="3"/>
    </row>
    <row r="1286" spans="1:15" s="4" customFormat="1" ht="10.5">
      <c r="A1286" s="1"/>
      <c r="B1286" s="2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55"/>
      <c r="O1286" s="3"/>
    </row>
    <row r="1287" spans="1:15" s="4" customFormat="1" ht="10.5">
      <c r="A1287" s="1"/>
      <c r="B1287" s="2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55"/>
      <c r="O1287" s="3"/>
    </row>
    <row r="1288" spans="1:15" s="4" customFormat="1" ht="10.5">
      <c r="A1288" s="1"/>
      <c r="B1288" s="2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55"/>
      <c r="O1288" s="3"/>
    </row>
    <row r="1289" spans="1:15" s="4" customFormat="1" ht="10.5">
      <c r="A1289" s="1"/>
      <c r="B1289" s="2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55"/>
      <c r="O1289" s="3"/>
    </row>
    <row r="1290" spans="1:15" s="4" customFormat="1" ht="10.5">
      <c r="A1290" s="1"/>
      <c r="B1290" s="2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55"/>
      <c r="O1290" s="3"/>
    </row>
    <row r="1291" spans="1:15" s="4" customFormat="1" ht="10.5">
      <c r="A1291" s="1"/>
      <c r="B1291" s="2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55"/>
      <c r="O1291" s="3"/>
    </row>
    <row r="1292" spans="1:15" s="4" customFormat="1" ht="10.5">
      <c r="A1292" s="1"/>
      <c r="B1292" s="2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55"/>
      <c r="O1292" s="3"/>
    </row>
    <row r="1293" spans="1:15" s="4" customFormat="1" ht="10.5">
      <c r="A1293" s="1"/>
      <c r="B1293" s="2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55"/>
      <c r="O1293" s="3"/>
    </row>
    <row r="1294" spans="1:15" s="4" customFormat="1" ht="10.5">
      <c r="A1294" s="1"/>
      <c r="B1294" s="2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55"/>
      <c r="O1294" s="3"/>
    </row>
    <row r="1295" spans="1:15" s="4" customFormat="1" ht="10.5">
      <c r="A1295" s="1"/>
      <c r="B1295" s="2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55"/>
      <c r="O1295" s="3"/>
    </row>
    <row r="1296" spans="1:15" s="4" customFormat="1" ht="10.5">
      <c r="A1296" s="1"/>
      <c r="B1296" s="2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55"/>
      <c r="O1296" s="3"/>
    </row>
    <row r="1297" spans="1:15" s="4" customFormat="1" ht="10.5">
      <c r="A1297" s="1"/>
      <c r="B1297" s="2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55"/>
      <c r="O1297" s="3"/>
    </row>
    <row r="1298" spans="1:15" s="4" customFormat="1" ht="10.5">
      <c r="A1298" s="1"/>
      <c r="B1298" s="2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55"/>
      <c r="O1298" s="3"/>
    </row>
    <row r="1299" spans="1:15" s="4" customFormat="1" ht="10.5">
      <c r="A1299" s="1"/>
      <c r="B1299" s="2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55"/>
      <c r="O1299" s="3"/>
    </row>
    <row r="1300" spans="1:15" s="4" customFormat="1" ht="10.5">
      <c r="A1300" s="1"/>
      <c r="B1300" s="2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55"/>
      <c r="O1300" s="3"/>
    </row>
    <row r="1301" spans="1:15" s="4" customFormat="1" ht="10.5">
      <c r="A1301" s="1"/>
      <c r="B1301" s="2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55"/>
      <c r="O1301" s="3"/>
    </row>
    <row r="1302" spans="1:15" s="4" customFormat="1" ht="10.5">
      <c r="A1302" s="1"/>
      <c r="B1302" s="2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55"/>
      <c r="O1302" s="3"/>
    </row>
    <row r="1303" spans="1:15" s="4" customFormat="1" ht="10.5">
      <c r="A1303" s="1"/>
      <c r="B1303" s="2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55"/>
      <c r="O1303" s="3"/>
    </row>
    <row r="1304" spans="1:15" s="4" customFormat="1" ht="10.5">
      <c r="A1304" s="1"/>
      <c r="B1304" s="2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55"/>
      <c r="O1304" s="3"/>
    </row>
    <row r="1305" spans="1:15" s="4" customFormat="1" ht="10.5">
      <c r="A1305" s="1"/>
      <c r="B1305" s="2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55"/>
      <c r="O1305" s="3"/>
    </row>
    <row r="1306" spans="1:15" s="4" customFormat="1" ht="10.5">
      <c r="A1306" s="1"/>
      <c r="B1306" s="2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55"/>
      <c r="O1306" s="3"/>
    </row>
    <row r="1307" spans="1:15" s="4" customFormat="1" ht="10.5">
      <c r="A1307" s="1"/>
      <c r="B1307" s="2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55"/>
      <c r="O1307" s="3"/>
    </row>
    <row r="1308" spans="1:15" s="4" customFormat="1" ht="10.5">
      <c r="A1308" s="1"/>
      <c r="B1308" s="2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55"/>
      <c r="O1308" s="3"/>
    </row>
    <row r="1309" spans="1:15" s="4" customFormat="1" ht="10.5">
      <c r="A1309" s="1"/>
      <c r="B1309" s="2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55"/>
      <c r="O1309" s="3"/>
    </row>
    <row r="1310" spans="1:15" s="4" customFormat="1" ht="10.5">
      <c r="A1310" s="1"/>
      <c r="B1310" s="2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55"/>
      <c r="O1310" s="3"/>
    </row>
    <row r="1311" spans="1:15" s="4" customFormat="1" ht="10.5">
      <c r="A1311" s="1"/>
      <c r="B1311" s="2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55"/>
      <c r="O1311" s="3"/>
    </row>
    <row r="1312" spans="1:15" s="4" customFormat="1" ht="10.5">
      <c r="A1312" s="1"/>
      <c r="B1312" s="2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55"/>
      <c r="O1312" s="3"/>
    </row>
    <row r="1313" spans="1:15" s="4" customFormat="1" ht="10.5">
      <c r="A1313" s="1"/>
      <c r="B1313" s="2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55"/>
      <c r="O1313" s="3"/>
    </row>
    <row r="1314" spans="1:15" s="4" customFormat="1" ht="10.5">
      <c r="A1314" s="1"/>
      <c r="B1314" s="2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55"/>
      <c r="O1314" s="3"/>
    </row>
    <row r="1315" spans="1:15" s="4" customFormat="1" ht="10.5">
      <c r="A1315" s="1"/>
      <c r="B1315" s="2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55"/>
      <c r="O1315" s="3"/>
    </row>
    <row r="1316" spans="1:15" s="4" customFormat="1" ht="10.5">
      <c r="A1316" s="1"/>
      <c r="B1316" s="2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55"/>
      <c r="O1316" s="3"/>
    </row>
    <row r="1317" spans="1:15" s="4" customFormat="1" ht="10.5">
      <c r="A1317" s="1"/>
      <c r="B1317" s="2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55"/>
      <c r="O1317" s="3"/>
    </row>
    <row r="1318" spans="1:15" s="4" customFormat="1" ht="10.5">
      <c r="A1318" s="1"/>
      <c r="B1318" s="2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55"/>
      <c r="O1318" s="3"/>
    </row>
    <row r="1319" spans="1:15" s="4" customFormat="1" ht="10.5">
      <c r="A1319" s="1"/>
      <c r="B1319" s="2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55"/>
      <c r="O1319" s="3"/>
    </row>
    <row r="1320" spans="1:15" s="4" customFormat="1" ht="10.5">
      <c r="A1320" s="1"/>
      <c r="B1320" s="2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55"/>
      <c r="O1320" s="3"/>
    </row>
    <row r="1321" spans="1:15" s="4" customFormat="1" ht="10.5">
      <c r="A1321" s="1"/>
      <c r="B1321" s="2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55"/>
      <c r="O1321" s="3"/>
    </row>
    <row r="1322" spans="1:15" s="4" customFormat="1" ht="10.5">
      <c r="A1322" s="1"/>
      <c r="B1322" s="2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55"/>
      <c r="O1322" s="3"/>
    </row>
    <row r="1323" spans="1:15" s="4" customFormat="1" ht="10.5">
      <c r="A1323" s="1"/>
      <c r="B1323" s="2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55"/>
      <c r="O1323" s="3"/>
    </row>
    <row r="1324" spans="1:15" s="4" customFormat="1" ht="10.5">
      <c r="A1324" s="1"/>
      <c r="B1324" s="2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55"/>
      <c r="O1324" s="3"/>
    </row>
    <row r="1325" spans="1:15" s="4" customFormat="1" ht="10.5">
      <c r="A1325" s="1"/>
      <c r="B1325" s="2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55"/>
      <c r="O1325" s="3"/>
    </row>
    <row r="1326" spans="1:15" s="4" customFormat="1" ht="10.5">
      <c r="A1326" s="1"/>
      <c r="B1326" s="2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55"/>
      <c r="O1326" s="3"/>
    </row>
    <row r="1327" spans="1:15" s="4" customFormat="1" ht="10.5">
      <c r="A1327" s="1"/>
      <c r="B1327" s="2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55"/>
      <c r="O1327" s="3"/>
    </row>
    <row r="1328" spans="1:15" s="4" customFormat="1" ht="10.5">
      <c r="A1328" s="1"/>
      <c r="B1328" s="2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55"/>
      <c r="O1328" s="3"/>
    </row>
    <row r="1329" spans="1:15" s="4" customFormat="1" ht="10.5">
      <c r="A1329" s="1"/>
      <c r="B1329" s="2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55"/>
      <c r="O1329" s="3"/>
    </row>
    <row r="1330" spans="1:15" s="4" customFormat="1" ht="10.5">
      <c r="A1330" s="1"/>
      <c r="B1330" s="2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55"/>
      <c r="O1330" s="3"/>
    </row>
    <row r="1331" spans="1:15" s="4" customFormat="1" ht="10.5">
      <c r="A1331" s="1"/>
      <c r="B1331" s="2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55"/>
      <c r="O1331" s="3"/>
    </row>
    <row r="1332" spans="1:15" s="4" customFormat="1" ht="10.5">
      <c r="A1332" s="1"/>
      <c r="B1332" s="2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55"/>
      <c r="O1332" s="3"/>
    </row>
    <row r="1333" spans="1:15" s="4" customFormat="1" ht="10.5">
      <c r="A1333" s="1"/>
      <c r="B1333" s="2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55"/>
      <c r="O1333" s="3"/>
    </row>
    <row r="1334" spans="1:15" s="4" customFormat="1" ht="10.5">
      <c r="A1334" s="1"/>
      <c r="B1334" s="2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55"/>
      <c r="O1334" s="3"/>
    </row>
    <row r="1335" spans="1:15" s="4" customFormat="1" ht="10.5">
      <c r="A1335" s="1"/>
      <c r="B1335" s="2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55"/>
      <c r="O1335" s="3"/>
    </row>
    <row r="1336" spans="1:15" s="4" customFormat="1" ht="10.5">
      <c r="A1336" s="1"/>
      <c r="B1336" s="2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55"/>
      <c r="O1336" s="3"/>
    </row>
    <row r="1337" spans="1:15" s="4" customFormat="1" ht="10.5">
      <c r="A1337" s="1"/>
      <c r="B1337" s="2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55"/>
      <c r="O1337" s="3"/>
    </row>
    <row r="1338" spans="1:15" s="4" customFormat="1" ht="10.5">
      <c r="A1338" s="1"/>
      <c r="B1338" s="2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55"/>
      <c r="O1338" s="3"/>
    </row>
    <row r="1339" spans="1:15" s="4" customFormat="1" ht="10.5">
      <c r="A1339" s="1"/>
      <c r="B1339" s="2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55"/>
      <c r="O1339" s="3"/>
    </row>
    <row r="1340" spans="1:15" s="4" customFormat="1" ht="10.5">
      <c r="A1340" s="1"/>
      <c r="B1340" s="2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55"/>
      <c r="O1340" s="3"/>
    </row>
    <row r="1341" spans="1:15" s="4" customFormat="1" ht="10.5">
      <c r="A1341" s="1"/>
      <c r="B1341" s="2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55"/>
      <c r="O1341" s="3"/>
    </row>
    <row r="1342" spans="1:15" s="4" customFormat="1" ht="10.5">
      <c r="A1342" s="1"/>
      <c r="B1342" s="2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55"/>
      <c r="O1342" s="3"/>
    </row>
    <row r="1343" spans="1:15" s="4" customFormat="1" ht="10.5">
      <c r="A1343" s="1"/>
      <c r="B1343" s="2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55"/>
      <c r="O1343" s="3"/>
    </row>
    <row r="1344" spans="1:15" s="4" customFormat="1" ht="10.5">
      <c r="A1344" s="1"/>
      <c r="B1344" s="2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55"/>
      <c r="O1344" s="3"/>
    </row>
    <row r="1345" spans="1:15" s="4" customFormat="1" ht="10.5">
      <c r="A1345" s="1"/>
      <c r="B1345" s="2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55"/>
      <c r="O1345" s="3"/>
    </row>
    <row r="1346" spans="1:15" s="4" customFormat="1" ht="10.5">
      <c r="A1346" s="1"/>
      <c r="B1346" s="2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55"/>
      <c r="O1346" s="3"/>
    </row>
    <row r="1347" spans="1:15" s="4" customFormat="1" ht="10.5">
      <c r="A1347" s="1"/>
      <c r="B1347" s="2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55"/>
      <c r="O1347" s="3"/>
    </row>
    <row r="1348" spans="1:15" s="4" customFormat="1" ht="10.5">
      <c r="A1348" s="1"/>
      <c r="B1348" s="2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55"/>
      <c r="O1348" s="3"/>
    </row>
    <row r="1349" spans="1:15" s="4" customFormat="1" ht="10.5">
      <c r="A1349" s="1"/>
      <c r="B1349" s="2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55"/>
      <c r="O1349" s="3"/>
    </row>
    <row r="1350" spans="1:15" s="4" customFormat="1" ht="10.5">
      <c r="A1350" s="1"/>
      <c r="B1350" s="2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55"/>
      <c r="O1350" s="3"/>
    </row>
    <row r="1351" spans="1:15" s="4" customFormat="1" ht="10.5">
      <c r="A1351" s="1"/>
      <c r="B1351" s="2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55"/>
      <c r="O1351" s="3"/>
    </row>
    <row r="1352" spans="1:15" s="4" customFormat="1" ht="10.5">
      <c r="A1352" s="1"/>
      <c r="B1352" s="2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55"/>
      <c r="O1352" s="3"/>
    </row>
    <row r="1353" spans="1:15" s="4" customFormat="1" ht="10.5">
      <c r="A1353" s="1"/>
      <c r="B1353" s="2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55"/>
      <c r="O1353" s="3"/>
    </row>
    <row r="1354" spans="1:15" s="4" customFormat="1" ht="10.5">
      <c r="A1354" s="1"/>
      <c r="B1354" s="2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55"/>
      <c r="O1354" s="3"/>
    </row>
    <row r="1355" spans="1:15" s="4" customFormat="1" ht="10.5">
      <c r="A1355" s="1"/>
      <c r="B1355" s="2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55"/>
      <c r="O1355" s="3"/>
    </row>
    <row r="1356" spans="1:15" s="4" customFormat="1" ht="10.5">
      <c r="A1356" s="1"/>
      <c r="B1356" s="2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55"/>
      <c r="O1356" s="3"/>
    </row>
    <row r="1357" spans="1:15" s="4" customFormat="1" ht="10.5">
      <c r="A1357" s="1"/>
      <c r="B1357" s="2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55"/>
      <c r="O1357" s="3"/>
    </row>
    <row r="1358" spans="1:15" s="4" customFormat="1" ht="10.5">
      <c r="A1358" s="1"/>
      <c r="B1358" s="2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55"/>
      <c r="O1358" s="3"/>
    </row>
    <row r="1359" spans="1:15" s="4" customFormat="1" ht="10.5">
      <c r="A1359" s="1"/>
      <c r="B1359" s="2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55"/>
      <c r="O1359" s="3"/>
    </row>
    <row r="1360" spans="1:15" s="4" customFormat="1" ht="10.5">
      <c r="A1360" s="1"/>
      <c r="B1360" s="2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55"/>
      <c r="O1360" s="3"/>
    </row>
    <row r="1361" spans="1:15" s="4" customFormat="1" ht="10.5">
      <c r="A1361" s="1"/>
      <c r="B1361" s="2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55"/>
      <c r="O1361" s="3"/>
    </row>
    <row r="1362" spans="1:15" s="4" customFormat="1" ht="10.5">
      <c r="A1362" s="1"/>
      <c r="B1362" s="2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55"/>
      <c r="O1362" s="3"/>
    </row>
    <row r="1363" spans="1:15" s="4" customFormat="1" ht="10.5">
      <c r="A1363" s="1"/>
      <c r="B1363" s="2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55"/>
      <c r="O1363" s="3"/>
    </row>
    <row r="1364" spans="1:15" s="4" customFormat="1" ht="10.5">
      <c r="A1364" s="1"/>
      <c r="B1364" s="2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55"/>
      <c r="O1364" s="3"/>
    </row>
    <row r="1365" spans="1:15" s="4" customFormat="1" ht="10.5">
      <c r="A1365" s="1"/>
      <c r="B1365" s="2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55"/>
      <c r="O1365" s="3"/>
    </row>
    <row r="1366" spans="1:15" s="4" customFormat="1" ht="10.5">
      <c r="A1366" s="1"/>
      <c r="B1366" s="2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55"/>
      <c r="O1366" s="3"/>
    </row>
    <row r="1367" spans="1:15" s="4" customFormat="1" ht="10.5">
      <c r="A1367" s="1"/>
      <c r="B1367" s="2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55"/>
      <c r="O1367" s="3"/>
    </row>
    <row r="1368" spans="1:15" s="4" customFormat="1" ht="10.5">
      <c r="A1368" s="1"/>
      <c r="B1368" s="2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55"/>
      <c r="O1368" s="3"/>
    </row>
    <row r="1369" spans="1:15" s="4" customFormat="1" ht="10.5">
      <c r="A1369" s="1"/>
      <c r="B1369" s="2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55"/>
      <c r="O1369" s="3"/>
    </row>
    <row r="1370" spans="1:15" s="4" customFormat="1" ht="10.5">
      <c r="A1370" s="1"/>
      <c r="B1370" s="2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55"/>
      <c r="O1370" s="3"/>
    </row>
    <row r="1371" spans="1:15" s="4" customFormat="1" ht="10.5">
      <c r="A1371" s="1"/>
      <c r="B1371" s="2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55"/>
      <c r="O1371" s="3"/>
    </row>
    <row r="1372" spans="1:15" s="4" customFormat="1" ht="10.5">
      <c r="A1372" s="1"/>
      <c r="B1372" s="2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55"/>
      <c r="O1372" s="3"/>
    </row>
    <row r="1373" spans="1:15" s="4" customFormat="1" ht="10.5">
      <c r="A1373" s="1"/>
      <c r="B1373" s="2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55"/>
      <c r="O1373" s="3"/>
    </row>
    <row r="1374" spans="1:15" s="4" customFormat="1" ht="10.5">
      <c r="A1374" s="1"/>
      <c r="B1374" s="2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55"/>
      <c r="O1374" s="3"/>
    </row>
    <row r="1375" spans="1:15" s="4" customFormat="1" ht="10.5">
      <c r="A1375" s="1"/>
      <c r="B1375" s="2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55"/>
      <c r="O1375" s="3"/>
    </row>
    <row r="1376" spans="1:15" s="4" customFormat="1" ht="10.5">
      <c r="A1376" s="1"/>
      <c r="B1376" s="2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55"/>
      <c r="O1376" s="3"/>
    </row>
    <row r="1377" spans="1:15" s="4" customFormat="1" ht="10.5">
      <c r="A1377" s="1"/>
      <c r="B1377" s="2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55"/>
      <c r="O1377" s="3"/>
    </row>
    <row r="1378" spans="1:15" s="4" customFormat="1" ht="10.5">
      <c r="A1378" s="1"/>
      <c r="B1378" s="2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55"/>
      <c r="O1378" s="3"/>
    </row>
    <row r="1379" spans="1:15" s="4" customFormat="1" ht="10.5">
      <c r="A1379" s="1"/>
      <c r="B1379" s="2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55"/>
      <c r="O1379" s="3"/>
    </row>
    <row r="1380" spans="1:15" s="4" customFormat="1" ht="10.5">
      <c r="A1380" s="1"/>
      <c r="B1380" s="2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55"/>
      <c r="O1380" s="3"/>
    </row>
    <row r="1381" spans="1:15" s="4" customFormat="1" ht="10.5">
      <c r="A1381" s="1"/>
      <c r="B1381" s="2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55"/>
      <c r="O1381" s="3"/>
    </row>
    <row r="1382" spans="1:15" s="4" customFormat="1" ht="10.5">
      <c r="A1382" s="1"/>
      <c r="B1382" s="2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55"/>
      <c r="O1382" s="3"/>
    </row>
    <row r="1383" spans="1:15" s="4" customFormat="1" ht="10.5">
      <c r="A1383" s="1"/>
      <c r="B1383" s="2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55"/>
      <c r="O1383" s="3"/>
    </row>
    <row r="1384" spans="1:15" s="4" customFormat="1" ht="10.5">
      <c r="A1384" s="1"/>
      <c r="B1384" s="2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55"/>
      <c r="O1384" s="3"/>
    </row>
    <row r="1385" spans="1:15" s="4" customFormat="1" ht="10.5">
      <c r="A1385" s="1"/>
      <c r="B1385" s="2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55"/>
      <c r="O1385" s="3"/>
    </row>
    <row r="1386" spans="1:15" s="4" customFormat="1" ht="10.5">
      <c r="A1386" s="1"/>
      <c r="B1386" s="2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55"/>
      <c r="O1386" s="3"/>
    </row>
    <row r="1387" spans="1:15" s="4" customFormat="1" ht="10.5">
      <c r="A1387" s="1"/>
      <c r="B1387" s="2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55"/>
      <c r="O1387" s="3"/>
    </row>
    <row r="1388" spans="1:15" s="4" customFormat="1" ht="10.5">
      <c r="A1388" s="1"/>
      <c r="B1388" s="2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55"/>
      <c r="O1388" s="3"/>
    </row>
    <row r="1389" spans="1:15" s="4" customFormat="1" ht="10.5">
      <c r="A1389" s="1"/>
      <c r="B1389" s="2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55"/>
      <c r="O1389" s="3"/>
    </row>
    <row r="1390" spans="1:15" s="4" customFormat="1" ht="10.5">
      <c r="A1390" s="1"/>
      <c r="B1390" s="2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55"/>
      <c r="O1390" s="3"/>
    </row>
    <row r="1391" spans="1:15" s="4" customFormat="1" ht="10.5">
      <c r="A1391" s="1"/>
      <c r="B1391" s="2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55"/>
      <c r="O1391" s="3"/>
    </row>
    <row r="1392" spans="1:15" s="4" customFormat="1" ht="10.5">
      <c r="A1392" s="1"/>
      <c r="B1392" s="2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55"/>
      <c r="O1392" s="3"/>
    </row>
    <row r="1393" spans="1:15" s="4" customFormat="1" ht="10.5">
      <c r="A1393" s="1"/>
      <c r="B1393" s="2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55"/>
      <c r="O1393" s="3"/>
    </row>
    <row r="1394" spans="1:15" s="4" customFormat="1" ht="10.5">
      <c r="A1394" s="1"/>
      <c r="B1394" s="2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55"/>
      <c r="O1394" s="3"/>
    </row>
    <row r="1395" spans="1:15" s="4" customFormat="1" ht="10.5">
      <c r="A1395" s="1"/>
      <c r="B1395" s="2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55"/>
      <c r="O1395" s="3"/>
    </row>
    <row r="1396" spans="1:15" s="4" customFormat="1" ht="10.5">
      <c r="A1396" s="1"/>
      <c r="B1396" s="2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55"/>
      <c r="O1396" s="3"/>
    </row>
    <row r="1397" spans="1:15" s="4" customFormat="1" ht="10.5">
      <c r="A1397" s="1"/>
      <c r="B1397" s="2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55"/>
      <c r="O1397" s="3"/>
    </row>
    <row r="1398" spans="1:15" s="4" customFormat="1" ht="10.5">
      <c r="A1398" s="1"/>
      <c r="B1398" s="2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55"/>
      <c r="O1398" s="3"/>
    </row>
    <row r="1399" spans="1:15" s="4" customFormat="1" ht="10.5">
      <c r="A1399" s="1"/>
      <c r="B1399" s="2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55"/>
      <c r="O1399" s="3"/>
    </row>
    <row r="1400" spans="1:15" s="4" customFormat="1" ht="10.5">
      <c r="A1400" s="1"/>
      <c r="B1400" s="2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55"/>
      <c r="O1400" s="3"/>
    </row>
    <row r="1401" spans="1:15" s="4" customFormat="1" ht="10.5">
      <c r="A1401" s="1"/>
      <c r="B1401" s="2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55"/>
      <c r="O1401" s="3"/>
    </row>
    <row r="1402" spans="1:15" s="4" customFormat="1" ht="10.5">
      <c r="A1402" s="1"/>
      <c r="B1402" s="2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55"/>
      <c r="O1402" s="3"/>
    </row>
    <row r="1403" spans="1:15" s="4" customFormat="1" ht="10.5">
      <c r="A1403" s="1"/>
      <c r="B1403" s="2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55"/>
      <c r="O1403" s="3"/>
    </row>
    <row r="1404" spans="1:15" s="4" customFormat="1" ht="10.5">
      <c r="A1404" s="1"/>
      <c r="B1404" s="2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55"/>
      <c r="O1404" s="3"/>
    </row>
    <row r="1405" spans="1:15" s="4" customFormat="1" ht="10.5">
      <c r="A1405" s="1"/>
      <c r="B1405" s="2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55"/>
      <c r="O1405" s="3"/>
    </row>
    <row r="1406" spans="1:15" s="4" customFormat="1" ht="10.5">
      <c r="A1406" s="1"/>
      <c r="B1406" s="2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55"/>
      <c r="O1406" s="3"/>
    </row>
    <row r="1407" spans="1:15" s="4" customFormat="1" ht="10.5">
      <c r="A1407" s="1"/>
      <c r="B1407" s="2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55"/>
      <c r="O1407" s="3"/>
    </row>
    <row r="1408" spans="1:15" s="4" customFormat="1" ht="10.5">
      <c r="A1408" s="1"/>
      <c r="B1408" s="2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55"/>
      <c r="O1408" s="3"/>
    </row>
    <row r="1409" spans="1:15" s="4" customFormat="1" ht="10.5">
      <c r="A1409" s="1"/>
      <c r="B1409" s="2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55"/>
      <c r="O1409" s="3"/>
    </row>
    <row r="1410" spans="1:15" s="4" customFormat="1" ht="10.5">
      <c r="A1410" s="1"/>
      <c r="B1410" s="2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55"/>
      <c r="O1410" s="3"/>
    </row>
    <row r="1411" spans="1:15" s="4" customFormat="1" ht="10.5">
      <c r="A1411" s="1"/>
      <c r="B1411" s="2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55"/>
      <c r="O1411" s="3"/>
    </row>
    <row r="1412" spans="1:15" s="4" customFormat="1" ht="10.5">
      <c r="A1412" s="1"/>
      <c r="B1412" s="2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55"/>
      <c r="O1412" s="3"/>
    </row>
    <row r="1413" spans="1:15" s="4" customFormat="1" ht="10.5">
      <c r="A1413" s="1"/>
      <c r="B1413" s="2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55"/>
      <c r="O1413" s="3"/>
    </row>
    <row r="1414" spans="1:15" s="4" customFormat="1" ht="10.5">
      <c r="A1414" s="1"/>
      <c r="B1414" s="2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55"/>
      <c r="O1414" s="3"/>
    </row>
    <row r="1415" spans="1:15" s="4" customFormat="1" ht="10.5">
      <c r="A1415" s="1"/>
      <c r="B1415" s="2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55"/>
      <c r="O1415" s="3"/>
    </row>
    <row r="1416" spans="1:15" s="4" customFormat="1" ht="10.5">
      <c r="A1416" s="1"/>
      <c r="B1416" s="2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55"/>
      <c r="O1416" s="3"/>
    </row>
    <row r="1417" spans="1:15" s="4" customFormat="1" ht="10.5">
      <c r="A1417" s="1"/>
      <c r="B1417" s="2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55"/>
      <c r="O1417" s="3"/>
    </row>
    <row r="1418" spans="1:15" s="4" customFormat="1" ht="10.5">
      <c r="A1418" s="1"/>
      <c r="B1418" s="2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55"/>
      <c r="O1418" s="3"/>
    </row>
    <row r="1419" spans="1:15" s="4" customFormat="1" ht="10.5">
      <c r="A1419" s="1"/>
      <c r="B1419" s="2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55"/>
      <c r="O1419" s="3"/>
    </row>
    <row r="1420" spans="1:15" s="4" customFormat="1" ht="10.5">
      <c r="A1420" s="1"/>
      <c r="B1420" s="2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55"/>
      <c r="O1420" s="3"/>
    </row>
    <row r="1421" spans="1:15" s="4" customFormat="1" ht="10.5">
      <c r="A1421" s="1"/>
      <c r="B1421" s="2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55"/>
      <c r="O1421" s="3"/>
    </row>
    <row r="1422" spans="1:15" s="4" customFormat="1" ht="10.5">
      <c r="A1422" s="1"/>
      <c r="B1422" s="2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55"/>
      <c r="O1422" s="3"/>
    </row>
    <row r="1423" spans="1:15" s="4" customFormat="1" ht="10.5">
      <c r="A1423" s="1"/>
      <c r="B1423" s="2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55"/>
      <c r="O1423" s="3"/>
    </row>
    <row r="1424" spans="1:15" s="4" customFormat="1" ht="10.5">
      <c r="A1424" s="1"/>
      <c r="B1424" s="2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55"/>
      <c r="O1424" s="3"/>
    </row>
    <row r="1425" spans="1:15" s="4" customFormat="1" ht="10.5">
      <c r="A1425" s="1"/>
      <c r="B1425" s="2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55"/>
      <c r="O1425" s="3"/>
    </row>
    <row r="1426" spans="1:15" s="4" customFormat="1" ht="10.5">
      <c r="A1426" s="1"/>
      <c r="B1426" s="2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55"/>
      <c r="O1426" s="3"/>
    </row>
    <row r="1427" spans="1:15" s="4" customFormat="1" ht="10.5">
      <c r="A1427" s="1"/>
      <c r="B1427" s="2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55"/>
      <c r="O1427" s="3"/>
    </row>
    <row r="1428" spans="1:15" s="4" customFormat="1" ht="10.5">
      <c r="A1428" s="1"/>
      <c r="B1428" s="2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55"/>
      <c r="O1428" s="3"/>
    </row>
    <row r="1429" spans="1:15" s="4" customFormat="1" ht="10.5">
      <c r="A1429" s="1"/>
      <c r="B1429" s="2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55"/>
      <c r="O1429" s="3"/>
    </row>
    <row r="1430" spans="1:15" s="4" customFormat="1" ht="10.5">
      <c r="A1430" s="1"/>
      <c r="B1430" s="2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55"/>
      <c r="O1430" s="3"/>
    </row>
    <row r="1431" spans="1:15" s="4" customFormat="1" ht="10.5">
      <c r="A1431" s="1"/>
      <c r="B1431" s="2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55"/>
      <c r="O1431" s="3"/>
    </row>
    <row r="1432" spans="1:15" s="4" customFormat="1" ht="10.5">
      <c r="A1432" s="1"/>
      <c r="B1432" s="2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55"/>
      <c r="O1432" s="3"/>
    </row>
    <row r="1433" spans="1:15" s="4" customFormat="1" ht="10.5">
      <c r="A1433" s="1"/>
      <c r="B1433" s="2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55"/>
      <c r="O1433" s="3"/>
    </row>
    <row r="1434" spans="1:15" s="4" customFormat="1" ht="10.5">
      <c r="A1434" s="1"/>
      <c r="B1434" s="2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55"/>
      <c r="O1434" s="3"/>
    </row>
    <row r="1435" spans="1:15" s="4" customFormat="1" ht="10.5">
      <c r="A1435" s="1"/>
      <c r="B1435" s="2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55"/>
      <c r="O1435" s="3"/>
    </row>
    <row r="1436" spans="1:15" s="4" customFormat="1" ht="10.5">
      <c r="A1436" s="1"/>
      <c r="B1436" s="2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55"/>
      <c r="O1436" s="3"/>
    </row>
    <row r="1437" spans="1:15" s="4" customFormat="1" ht="10.5">
      <c r="A1437" s="1"/>
      <c r="B1437" s="2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55"/>
      <c r="O1437" s="3"/>
    </row>
    <row r="1438" spans="1:15" s="4" customFormat="1" ht="10.5">
      <c r="A1438" s="1"/>
      <c r="B1438" s="2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55"/>
      <c r="O1438" s="3"/>
    </row>
    <row r="1439" spans="1:15" s="4" customFormat="1" ht="10.5">
      <c r="A1439" s="1"/>
      <c r="B1439" s="2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55"/>
      <c r="O1439" s="3"/>
    </row>
    <row r="1440" spans="1:15" s="4" customFormat="1" ht="10.5">
      <c r="A1440" s="1"/>
      <c r="B1440" s="2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55"/>
      <c r="O1440" s="3"/>
    </row>
    <row r="1441" spans="1:15" s="4" customFormat="1" ht="10.5">
      <c r="A1441" s="1"/>
      <c r="B1441" s="2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55"/>
      <c r="O1441" s="3"/>
    </row>
    <row r="1442" spans="1:15" s="4" customFormat="1" ht="10.5">
      <c r="A1442" s="1"/>
      <c r="B1442" s="2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55"/>
      <c r="O1442" s="3"/>
    </row>
    <row r="1443" spans="1:15" s="4" customFormat="1" ht="10.5">
      <c r="A1443" s="1"/>
      <c r="B1443" s="2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55"/>
      <c r="O1443" s="3"/>
    </row>
    <row r="1444" spans="1:15" s="4" customFormat="1" ht="10.5">
      <c r="A1444" s="1"/>
      <c r="B1444" s="2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55"/>
      <c r="O1444" s="3"/>
    </row>
    <row r="1445" spans="1:15" s="4" customFormat="1" ht="10.5">
      <c r="A1445" s="1"/>
      <c r="B1445" s="2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55"/>
      <c r="O1445" s="3"/>
    </row>
    <row r="1446" spans="1:15" s="4" customFormat="1" ht="10.5">
      <c r="A1446" s="1"/>
      <c r="B1446" s="2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55"/>
      <c r="O1446" s="3"/>
    </row>
    <row r="1447" spans="1:15" s="4" customFormat="1" ht="10.5">
      <c r="A1447" s="1"/>
      <c r="B1447" s="2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55"/>
      <c r="O1447" s="3"/>
    </row>
    <row r="1448" spans="1:15" s="4" customFormat="1" ht="10.5">
      <c r="A1448" s="1"/>
      <c r="B1448" s="2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55"/>
      <c r="O1448" s="3"/>
    </row>
    <row r="1449" spans="1:15" s="4" customFormat="1" ht="10.5">
      <c r="A1449" s="1"/>
      <c r="B1449" s="2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55"/>
      <c r="O1449" s="3"/>
    </row>
    <row r="1450" spans="1:15" s="4" customFormat="1" ht="10.5">
      <c r="A1450" s="1"/>
      <c r="B1450" s="2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55"/>
      <c r="O1450" s="3"/>
    </row>
    <row r="1451" spans="1:15" s="4" customFormat="1" ht="10.5">
      <c r="A1451" s="1"/>
      <c r="B1451" s="2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55"/>
      <c r="O1451" s="3"/>
    </row>
    <row r="1452" spans="1:15" s="4" customFormat="1" ht="10.5">
      <c r="A1452" s="1"/>
      <c r="B1452" s="2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55"/>
      <c r="O1452" s="3"/>
    </row>
    <row r="1453" spans="1:15" s="4" customFormat="1" ht="10.5">
      <c r="A1453" s="1"/>
      <c r="B1453" s="2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55"/>
      <c r="O1453" s="3"/>
    </row>
    <row r="1454" spans="1:15" s="4" customFormat="1" ht="10.5">
      <c r="A1454" s="1"/>
      <c r="B1454" s="2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55"/>
      <c r="O1454" s="3"/>
    </row>
    <row r="1455" spans="1:15" s="4" customFormat="1" ht="10.5">
      <c r="A1455" s="1"/>
      <c r="B1455" s="2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55"/>
      <c r="O1455" s="3"/>
    </row>
    <row r="1456" spans="1:15" s="4" customFormat="1" ht="10.5">
      <c r="A1456" s="1"/>
      <c r="B1456" s="2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55"/>
      <c r="O1456" s="3"/>
    </row>
    <row r="1457" spans="1:15" s="4" customFormat="1" ht="10.5">
      <c r="A1457" s="1"/>
      <c r="B1457" s="2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55"/>
      <c r="O1457" s="3"/>
    </row>
    <row r="1458" spans="1:15" s="4" customFormat="1" ht="10.5">
      <c r="A1458" s="1"/>
      <c r="B1458" s="2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55"/>
      <c r="O1458" s="3"/>
    </row>
    <row r="1459" spans="1:15" s="4" customFormat="1" ht="10.5">
      <c r="A1459" s="1"/>
      <c r="B1459" s="2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55"/>
      <c r="O1459" s="3"/>
    </row>
    <row r="1460" spans="1:15" s="4" customFormat="1" ht="10.5">
      <c r="A1460" s="1"/>
      <c r="B1460" s="2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55"/>
      <c r="O1460" s="3"/>
    </row>
    <row r="1461" spans="1:15" s="4" customFormat="1" ht="10.5">
      <c r="A1461" s="1"/>
      <c r="B1461" s="2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55"/>
      <c r="O1461" s="3"/>
    </row>
    <row r="1462" spans="1:15" s="4" customFormat="1" ht="10.5">
      <c r="A1462" s="1"/>
      <c r="B1462" s="2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55"/>
      <c r="O1462" s="3"/>
    </row>
    <row r="1463" spans="1:15" s="4" customFormat="1" ht="10.5">
      <c r="A1463" s="1"/>
      <c r="B1463" s="2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55"/>
      <c r="O1463" s="3"/>
    </row>
    <row r="1464" spans="1:15" s="4" customFormat="1" ht="10.5">
      <c r="A1464" s="1"/>
      <c r="B1464" s="2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55"/>
      <c r="O1464" s="3"/>
    </row>
    <row r="1465" spans="1:15" s="4" customFormat="1" ht="10.5">
      <c r="A1465" s="1"/>
      <c r="B1465" s="2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55"/>
      <c r="O1465" s="3"/>
    </row>
    <row r="1466" spans="1:15" s="4" customFormat="1" ht="10.5">
      <c r="A1466" s="1"/>
      <c r="B1466" s="2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55"/>
      <c r="O1466" s="3"/>
    </row>
    <row r="1467" spans="1:15" s="4" customFormat="1" ht="10.5">
      <c r="A1467" s="1"/>
      <c r="B1467" s="2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55"/>
      <c r="O1467" s="3"/>
    </row>
    <row r="1468" spans="1:15" s="4" customFormat="1" ht="10.5">
      <c r="A1468" s="1"/>
      <c r="B1468" s="2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55"/>
      <c r="O1468" s="3"/>
    </row>
    <row r="1469" spans="1:15" s="4" customFormat="1" ht="10.5">
      <c r="A1469" s="1"/>
      <c r="B1469" s="2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55"/>
      <c r="O1469" s="3"/>
    </row>
    <row r="1470" spans="1:15" s="4" customFormat="1" ht="10.5">
      <c r="A1470" s="1"/>
      <c r="B1470" s="2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55"/>
      <c r="O1470" s="3"/>
    </row>
    <row r="1471" spans="1:15" s="4" customFormat="1" ht="10.5">
      <c r="A1471" s="1"/>
      <c r="B1471" s="2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55"/>
      <c r="O1471" s="3"/>
    </row>
    <row r="1472" spans="1:15" s="4" customFormat="1" ht="10.5">
      <c r="A1472" s="1"/>
      <c r="B1472" s="2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55"/>
      <c r="O1472" s="3"/>
    </row>
    <row r="1473" spans="1:15" s="4" customFormat="1" ht="10.5">
      <c r="A1473" s="1"/>
      <c r="B1473" s="2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55"/>
      <c r="O1473" s="3"/>
    </row>
    <row r="1474" spans="1:15" s="4" customFormat="1" ht="10.5">
      <c r="A1474" s="1"/>
      <c r="B1474" s="2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55"/>
      <c r="O1474" s="3"/>
    </row>
    <row r="1475" spans="1:15" s="4" customFormat="1" ht="10.5">
      <c r="A1475" s="1"/>
      <c r="B1475" s="2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55"/>
      <c r="O1475" s="3"/>
    </row>
    <row r="1476" spans="1:15" s="4" customFormat="1" ht="10.5">
      <c r="A1476" s="1"/>
      <c r="B1476" s="2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55"/>
      <c r="O1476" s="3"/>
    </row>
    <row r="1477" spans="1:15" s="4" customFormat="1" ht="10.5">
      <c r="A1477" s="1"/>
      <c r="B1477" s="2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55"/>
      <c r="O1477" s="3"/>
    </row>
    <row r="1478" spans="1:15" s="4" customFormat="1" ht="10.5">
      <c r="A1478" s="1"/>
      <c r="B1478" s="2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55"/>
      <c r="O1478" s="3"/>
    </row>
    <row r="1479" spans="1:15" s="4" customFormat="1" ht="10.5">
      <c r="A1479" s="1"/>
      <c r="B1479" s="2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55"/>
      <c r="O1479" s="3"/>
    </row>
    <row r="1480" spans="1:15" s="4" customFormat="1" ht="10.5">
      <c r="A1480" s="1"/>
      <c r="B1480" s="2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55"/>
      <c r="O1480" s="3"/>
    </row>
    <row r="1481" spans="1:15" s="4" customFormat="1" ht="10.5">
      <c r="A1481" s="1"/>
      <c r="B1481" s="2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55"/>
      <c r="O1481" s="3"/>
    </row>
    <row r="1482" spans="1:15" s="4" customFormat="1" ht="10.5">
      <c r="A1482" s="1"/>
      <c r="B1482" s="2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55"/>
      <c r="O1482" s="3"/>
    </row>
    <row r="1483" spans="1:15" s="4" customFormat="1" ht="10.5">
      <c r="A1483" s="1"/>
      <c r="B1483" s="2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55"/>
      <c r="O1483" s="3"/>
    </row>
    <row r="1484" spans="1:15" s="4" customFormat="1" ht="10.5">
      <c r="A1484" s="1"/>
      <c r="B1484" s="2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55"/>
      <c r="O1484" s="3"/>
    </row>
    <row r="1485" spans="1:15" s="4" customFormat="1" ht="10.5">
      <c r="A1485" s="1"/>
      <c r="B1485" s="2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55"/>
      <c r="O1485" s="3"/>
    </row>
    <row r="1486" spans="1:15" s="4" customFormat="1" ht="10.5">
      <c r="A1486" s="1"/>
      <c r="B1486" s="2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55"/>
      <c r="O1486" s="3"/>
    </row>
    <row r="1487" spans="1:15" s="4" customFormat="1" ht="10.5">
      <c r="A1487" s="1"/>
      <c r="B1487" s="2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55"/>
      <c r="O1487" s="3"/>
    </row>
    <row r="1488" spans="1:15" s="4" customFormat="1" ht="10.5">
      <c r="A1488" s="1"/>
      <c r="B1488" s="2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55"/>
      <c r="O1488" s="3"/>
    </row>
    <row r="1489" spans="1:15" s="4" customFormat="1" ht="10.5">
      <c r="A1489" s="1"/>
      <c r="B1489" s="2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55"/>
      <c r="O1489" s="3"/>
    </row>
    <row r="1490" spans="1:15" s="4" customFormat="1" ht="10.5">
      <c r="A1490" s="1"/>
      <c r="B1490" s="2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55"/>
      <c r="O1490" s="3"/>
    </row>
    <row r="1491" spans="1:15" s="4" customFormat="1" ht="10.5">
      <c r="A1491" s="1"/>
      <c r="B1491" s="2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55"/>
      <c r="O1491" s="3"/>
    </row>
    <row r="1492" spans="1:15" s="4" customFormat="1" ht="10.5">
      <c r="A1492" s="1"/>
      <c r="B1492" s="2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55"/>
      <c r="O1492" s="3"/>
    </row>
    <row r="1493" spans="1:15" s="4" customFormat="1" ht="10.5">
      <c r="A1493" s="1"/>
      <c r="B1493" s="2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55"/>
      <c r="O1493" s="3"/>
    </row>
    <row r="1494" spans="1:15" s="4" customFormat="1" ht="10.5">
      <c r="A1494" s="1"/>
      <c r="B1494" s="2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55"/>
      <c r="O1494" s="3"/>
    </row>
    <row r="1495" spans="1:15" s="4" customFormat="1" ht="10.5">
      <c r="A1495" s="1"/>
      <c r="B1495" s="2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55"/>
      <c r="O1495" s="3"/>
    </row>
    <row r="1496" spans="1:15" s="4" customFormat="1" ht="10.5">
      <c r="A1496" s="1"/>
      <c r="B1496" s="2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55"/>
      <c r="O1496" s="3"/>
    </row>
    <row r="1497" spans="1:15" s="4" customFormat="1" ht="10.5">
      <c r="A1497" s="1"/>
      <c r="B1497" s="2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55"/>
      <c r="O1497" s="3"/>
    </row>
    <row r="1498" spans="1:15" s="4" customFormat="1" ht="10.5">
      <c r="A1498" s="1"/>
      <c r="B1498" s="2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55"/>
      <c r="O1498" s="3"/>
    </row>
    <row r="1499" spans="1:15" s="4" customFormat="1" ht="10.5">
      <c r="A1499" s="1"/>
      <c r="B1499" s="2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55"/>
      <c r="O1499" s="3"/>
    </row>
    <row r="1500" spans="1:15" s="4" customFormat="1" ht="10.5">
      <c r="A1500" s="1"/>
      <c r="B1500" s="2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55"/>
      <c r="O1500" s="3"/>
    </row>
    <row r="1501" spans="1:15" s="4" customFormat="1" ht="10.5">
      <c r="A1501" s="1"/>
      <c r="B1501" s="2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55"/>
      <c r="O1501" s="3"/>
    </row>
    <row r="1502" spans="1:15" s="4" customFormat="1" ht="10.5">
      <c r="A1502" s="1"/>
      <c r="B1502" s="2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55"/>
      <c r="O1502" s="3"/>
    </row>
    <row r="1503" spans="1:15" s="4" customFormat="1" ht="10.5">
      <c r="A1503" s="1"/>
      <c r="B1503" s="2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55"/>
      <c r="O1503" s="3"/>
    </row>
    <row r="1504" spans="1:15" s="4" customFormat="1" ht="10.5">
      <c r="A1504" s="1"/>
      <c r="B1504" s="2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55"/>
      <c r="O1504" s="3"/>
    </row>
    <row r="1505" spans="1:15" s="4" customFormat="1" ht="10.5">
      <c r="A1505" s="1"/>
      <c r="B1505" s="2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55"/>
      <c r="O1505" s="3"/>
    </row>
    <row r="1506" spans="1:15" s="4" customFormat="1" ht="10.5">
      <c r="A1506" s="1"/>
      <c r="B1506" s="2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55"/>
      <c r="O1506" s="3"/>
    </row>
    <row r="1507" spans="1:15" s="4" customFormat="1" ht="10.5">
      <c r="A1507" s="1"/>
      <c r="B1507" s="2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55"/>
      <c r="O1507" s="3"/>
    </row>
    <row r="1508" spans="1:15" s="4" customFormat="1" ht="10.5">
      <c r="A1508" s="1"/>
      <c r="B1508" s="2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55"/>
      <c r="O1508" s="3"/>
    </row>
    <row r="1509" spans="1:15" s="4" customFormat="1" ht="10.5">
      <c r="A1509" s="1"/>
      <c r="B1509" s="2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55"/>
      <c r="O1509" s="3"/>
    </row>
    <row r="1510" spans="1:15" s="4" customFormat="1" ht="10.5">
      <c r="A1510" s="1"/>
      <c r="B1510" s="2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55"/>
      <c r="O1510" s="3"/>
    </row>
    <row r="1511" spans="1:15" s="4" customFormat="1" ht="10.5">
      <c r="A1511" s="1"/>
      <c r="B1511" s="2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55"/>
      <c r="O1511" s="3"/>
    </row>
    <row r="1512" spans="1:15" s="4" customFormat="1" ht="10.5">
      <c r="A1512" s="1"/>
      <c r="B1512" s="2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55"/>
      <c r="O1512" s="3"/>
    </row>
    <row r="1513" spans="1:15" s="4" customFormat="1" ht="10.5">
      <c r="A1513" s="1"/>
      <c r="B1513" s="2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55"/>
      <c r="O1513" s="3"/>
    </row>
    <row r="1514" spans="1:15" s="4" customFormat="1" ht="10.5">
      <c r="A1514" s="1"/>
      <c r="B1514" s="2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55"/>
      <c r="O1514" s="3"/>
    </row>
    <row r="1515" spans="1:15" s="4" customFormat="1" ht="10.5">
      <c r="A1515" s="1"/>
      <c r="B1515" s="2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55"/>
      <c r="O1515" s="3"/>
    </row>
    <row r="1516" spans="1:15" s="4" customFormat="1" ht="10.5">
      <c r="A1516" s="1"/>
      <c r="B1516" s="2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55"/>
      <c r="O1516" s="3"/>
    </row>
    <row r="1517" spans="1:15" s="4" customFormat="1" ht="10.5">
      <c r="A1517" s="1"/>
      <c r="B1517" s="2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55"/>
      <c r="O1517" s="3"/>
    </row>
    <row r="1518" spans="1:15" s="4" customFormat="1" ht="10.5">
      <c r="A1518" s="1"/>
      <c r="B1518" s="2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55"/>
      <c r="O1518" s="3"/>
    </row>
    <row r="1519" spans="1:15" s="4" customFormat="1" ht="10.5">
      <c r="A1519" s="1"/>
      <c r="B1519" s="2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55"/>
      <c r="O1519" s="3"/>
    </row>
    <row r="1520" spans="1:15" s="4" customFormat="1" ht="10.5">
      <c r="A1520" s="1"/>
      <c r="B1520" s="2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55"/>
      <c r="O1520" s="3"/>
    </row>
    <row r="1521" spans="1:15" s="4" customFormat="1" ht="10.5">
      <c r="A1521" s="1"/>
      <c r="B1521" s="2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55"/>
      <c r="O1521" s="3"/>
    </row>
    <row r="1522" spans="1:15" s="4" customFormat="1" ht="10.5">
      <c r="A1522" s="1"/>
      <c r="B1522" s="2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55"/>
      <c r="O1522" s="3"/>
    </row>
    <row r="1523" spans="1:15" s="4" customFormat="1" ht="10.5">
      <c r="A1523" s="1"/>
      <c r="B1523" s="2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55"/>
      <c r="O1523" s="3"/>
    </row>
    <row r="1524" spans="1:15" s="4" customFormat="1" ht="10.5">
      <c r="A1524" s="1"/>
      <c r="B1524" s="2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55"/>
      <c r="O1524" s="3"/>
    </row>
    <row r="1525" spans="1:15" s="4" customFormat="1" ht="10.5">
      <c r="A1525" s="1"/>
      <c r="B1525" s="2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55"/>
      <c r="O1525" s="3"/>
    </row>
    <row r="1526" spans="1:15" s="4" customFormat="1" ht="10.5">
      <c r="A1526" s="1"/>
      <c r="B1526" s="2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55"/>
      <c r="O1526" s="3"/>
    </row>
    <row r="1527" spans="1:15" s="4" customFormat="1" ht="10.5">
      <c r="A1527" s="1"/>
      <c r="B1527" s="2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55"/>
      <c r="O1527" s="3"/>
    </row>
    <row r="1528" spans="1:15" s="4" customFormat="1" ht="10.5">
      <c r="A1528" s="1"/>
      <c r="B1528" s="2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55"/>
      <c r="O1528" s="3"/>
    </row>
    <row r="1529" spans="1:15" s="4" customFormat="1" ht="10.5">
      <c r="A1529" s="1"/>
      <c r="B1529" s="2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55"/>
      <c r="O1529" s="3"/>
    </row>
    <row r="1530" spans="1:15" s="4" customFormat="1" ht="10.5">
      <c r="A1530" s="1"/>
      <c r="B1530" s="2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55"/>
      <c r="O1530" s="3"/>
    </row>
    <row r="1531" spans="1:15" s="4" customFormat="1" ht="10.5">
      <c r="A1531" s="1"/>
      <c r="B1531" s="2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55"/>
      <c r="O1531" s="3"/>
    </row>
    <row r="1532" spans="1:15" s="4" customFormat="1" ht="10.5">
      <c r="A1532" s="1"/>
      <c r="B1532" s="2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55"/>
      <c r="O1532" s="3"/>
    </row>
    <row r="1533" spans="1:15" s="4" customFormat="1" ht="10.5">
      <c r="A1533" s="1"/>
      <c r="B1533" s="2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55"/>
      <c r="O1533" s="3"/>
    </row>
    <row r="1534" spans="1:15" s="4" customFormat="1" ht="10.5">
      <c r="A1534" s="1"/>
      <c r="B1534" s="2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55"/>
      <c r="O1534" s="3"/>
    </row>
    <row r="1535" spans="1:15" s="4" customFormat="1" ht="10.5">
      <c r="A1535" s="1"/>
      <c r="B1535" s="2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55"/>
      <c r="O1535" s="3"/>
    </row>
    <row r="1536" spans="1:15" s="4" customFormat="1" ht="10.5">
      <c r="A1536" s="1"/>
      <c r="B1536" s="2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55"/>
      <c r="O1536" s="3"/>
    </row>
    <row r="1537" spans="1:15" s="4" customFormat="1" ht="10.5">
      <c r="A1537" s="1"/>
      <c r="B1537" s="2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55"/>
      <c r="O1537" s="3"/>
    </row>
    <row r="1538" spans="1:15" s="4" customFormat="1" ht="10.5">
      <c r="A1538" s="1"/>
      <c r="B1538" s="2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55"/>
      <c r="O1538" s="3"/>
    </row>
    <row r="1539" spans="1:15" s="4" customFormat="1" ht="10.5">
      <c r="A1539" s="1"/>
      <c r="B1539" s="2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55"/>
      <c r="O1539" s="3"/>
    </row>
    <row r="1540" spans="1:15" s="4" customFormat="1" ht="10.5">
      <c r="A1540" s="1"/>
      <c r="B1540" s="2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55"/>
      <c r="O1540" s="3"/>
    </row>
    <row r="1541" spans="1:15" s="4" customFormat="1" ht="10.5">
      <c r="A1541" s="1"/>
      <c r="B1541" s="2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55"/>
      <c r="O1541" s="3"/>
    </row>
    <row r="1542" spans="1:15" s="4" customFormat="1" ht="10.5">
      <c r="A1542" s="1"/>
      <c r="B1542" s="2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55"/>
      <c r="O1542" s="3"/>
    </row>
    <row r="1543" spans="1:15" s="4" customFormat="1" ht="10.5">
      <c r="A1543" s="1"/>
      <c r="B1543" s="2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55"/>
      <c r="O1543" s="3"/>
    </row>
    <row r="1544" spans="1:15" s="4" customFormat="1" ht="10.5">
      <c r="A1544" s="1"/>
      <c r="B1544" s="2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55"/>
      <c r="O1544" s="3"/>
    </row>
    <row r="1545" spans="1:15" s="4" customFormat="1" ht="10.5">
      <c r="A1545" s="1"/>
      <c r="B1545" s="2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55"/>
      <c r="O1545" s="3"/>
    </row>
    <row r="1546" spans="1:15" s="4" customFormat="1" ht="10.5">
      <c r="A1546" s="1"/>
      <c r="B1546" s="2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55"/>
      <c r="O1546" s="3"/>
    </row>
    <row r="1547" spans="1:15" s="4" customFormat="1" ht="10.5">
      <c r="A1547" s="1"/>
      <c r="B1547" s="2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55"/>
      <c r="O1547" s="3"/>
    </row>
    <row r="1548" spans="1:15" s="4" customFormat="1" ht="10.5">
      <c r="A1548" s="1"/>
      <c r="B1548" s="2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55"/>
      <c r="O1548" s="3"/>
    </row>
    <row r="1549" spans="1:15" s="4" customFormat="1" ht="10.5">
      <c r="A1549" s="1"/>
      <c r="B1549" s="2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55"/>
      <c r="O1549" s="3"/>
    </row>
    <row r="1550" spans="1:15" s="4" customFormat="1" ht="10.5">
      <c r="A1550" s="1"/>
      <c r="B1550" s="2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55"/>
      <c r="O1550" s="3"/>
    </row>
    <row r="1551" spans="1:15" s="4" customFormat="1" ht="10.5">
      <c r="A1551" s="1"/>
      <c r="B1551" s="2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55"/>
      <c r="O1551" s="3"/>
    </row>
    <row r="1552" spans="1:15" s="4" customFormat="1" ht="10.5">
      <c r="A1552" s="1"/>
      <c r="B1552" s="2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55"/>
      <c r="O1552" s="3"/>
    </row>
    <row r="1553" spans="1:15" s="4" customFormat="1" ht="10.5">
      <c r="A1553" s="1"/>
      <c r="B1553" s="2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55"/>
      <c r="O1553" s="3"/>
    </row>
    <row r="1554" spans="1:15" s="4" customFormat="1" ht="10.5">
      <c r="A1554" s="1"/>
      <c r="B1554" s="2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55"/>
      <c r="O1554" s="3"/>
    </row>
    <row r="1555" spans="1:15" s="4" customFormat="1" ht="10.5">
      <c r="A1555" s="1"/>
      <c r="B1555" s="2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55"/>
      <c r="O1555" s="3"/>
    </row>
    <row r="1556" spans="1:15" s="4" customFormat="1" ht="10.5">
      <c r="A1556" s="1"/>
      <c r="B1556" s="2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55"/>
      <c r="O1556" s="3"/>
    </row>
    <row r="1557" spans="1:15" s="4" customFormat="1" ht="10.5">
      <c r="A1557" s="1"/>
      <c r="B1557" s="2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55"/>
      <c r="O1557" s="3"/>
    </row>
    <row r="1558" spans="1:15" s="4" customFormat="1" ht="10.5">
      <c r="A1558" s="1"/>
      <c r="B1558" s="2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55"/>
      <c r="O1558" s="3"/>
    </row>
    <row r="1559" spans="1:15" s="4" customFormat="1" ht="10.5">
      <c r="A1559" s="1"/>
      <c r="B1559" s="2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55"/>
      <c r="O1559" s="3"/>
    </row>
    <row r="1560" spans="1:15" s="4" customFormat="1" ht="10.5">
      <c r="A1560" s="1"/>
      <c r="B1560" s="2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55"/>
      <c r="O1560" s="3"/>
    </row>
    <row r="1561" spans="1:15" s="4" customFormat="1" ht="10.5">
      <c r="A1561" s="1"/>
      <c r="B1561" s="2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55"/>
      <c r="O1561" s="3"/>
    </row>
    <row r="1562" spans="1:15" s="4" customFormat="1" ht="10.5">
      <c r="A1562" s="1"/>
      <c r="B1562" s="2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55"/>
      <c r="O1562" s="3"/>
    </row>
    <row r="1563" spans="1:15" s="4" customFormat="1" ht="10.5">
      <c r="A1563" s="1"/>
      <c r="B1563" s="2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55"/>
      <c r="O1563" s="3"/>
    </row>
    <row r="1564" spans="1:15" s="4" customFormat="1" ht="10.5">
      <c r="A1564" s="1"/>
      <c r="B1564" s="2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55"/>
      <c r="O1564" s="3"/>
    </row>
    <row r="1565" spans="1:15" s="4" customFormat="1" ht="10.5">
      <c r="A1565" s="1"/>
      <c r="B1565" s="2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55"/>
      <c r="O1565" s="3"/>
    </row>
    <row r="1566" spans="1:15" s="4" customFormat="1" ht="10.5">
      <c r="A1566" s="1"/>
      <c r="B1566" s="2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55"/>
      <c r="O1566" s="3"/>
    </row>
    <row r="1567" spans="1:15" s="4" customFormat="1" ht="10.5">
      <c r="A1567" s="1"/>
      <c r="B1567" s="2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55"/>
      <c r="O1567" s="3"/>
    </row>
    <row r="1568" spans="1:15" s="4" customFormat="1" ht="10.5">
      <c r="A1568" s="1"/>
      <c r="B1568" s="2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55"/>
      <c r="O1568" s="3"/>
    </row>
    <row r="1569" spans="1:15" s="4" customFormat="1" ht="10.5">
      <c r="A1569" s="1"/>
      <c r="B1569" s="2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55"/>
      <c r="O1569" s="3"/>
    </row>
    <row r="1570" spans="1:15" s="4" customFormat="1" ht="10.5">
      <c r="A1570" s="1"/>
      <c r="B1570" s="2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55"/>
      <c r="O1570" s="3"/>
    </row>
    <row r="1571" spans="1:15" s="4" customFormat="1" ht="10.5">
      <c r="A1571" s="1"/>
      <c r="B1571" s="2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55"/>
      <c r="O1571" s="3"/>
    </row>
    <row r="1572" spans="1:15" s="4" customFormat="1" ht="10.5">
      <c r="A1572" s="1"/>
      <c r="B1572" s="2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55"/>
      <c r="O1572" s="3"/>
    </row>
    <row r="1573" spans="1:15" s="4" customFormat="1" ht="10.5">
      <c r="A1573" s="1"/>
      <c r="B1573" s="2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55"/>
      <c r="O1573" s="3"/>
    </row>
    <row r="1574" spans="1:15" s="4" customFormat="1" ht="10.5">
      <c r="A1574" s="1"/>
      <c r="B1574" s="2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55"/>
      <c r="O1574" s="3"/>
    </row>
    <row r="1575" spans="1:15" s="4" customFormat="1" ht="10.5">
      <c r="A1575" s="1"/>
      <c r="B1575" s="2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55"/>
      <c r="O1575" s="3"/>
    </row>
    <row r="1576" spans="1:15" s="4" customFormat="1" ht="10.5">
      <c r="A1576" s="1"/>
      <c r="B1576" s="2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55"/>
      <c r="O1576" s="3"/>
    </row>
    <row r="1577" spans="1:15" s="4" customFormat="1" ht="10.5">
      <c r="A1577" s="1"/>
      <c r="B1577" s="2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55"/>
      <c r="O1577" s="3"/>
    </row>
    <row r="1578" spans="1:15" s="4" customFormat="1" ht="10.5">
      <c r="A1578" s="1"/>
      <c r="B1578" s="2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55"/>
      <c r="O1578" s="3"/>
    </row>
    <row r="1579" spans="1:15" s="4" customFormat="1" ht="10.5">
      <c r="A1579" s="1"/>
      <c r="B1579" s="2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55"/>
      <c r="O1579" s="3"/>
    </row>
    <row r="1580" spans="1:15" s="4" customFormat="1" ht="10.5">
      <c r="A1580" s="1"/>
      <c r="B1580" s="2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55"/>
      <c r="O1580" s="3"/>
    </row>
    <row r="1581" spans="1:15" s="4" customFormat="1" ht="10.5">
      <c r="A1581" s="1"/>
      <c r="B1581" s="2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55"/>
      <c r="O1581" s="3"/>
    </row>
    <row r="1582" spans="1:15" s="4" customFormat="1" ht="10.5">
      <c r="A1582" s="1"/>
      <c r="B1582" s="2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55"/>
      <c r="O1582" s="3"/>
    </row>
    <row r="1583" spans="1:15" s="4" customFormat="1" ht="10.5">
      <c r="A1583" s="1"/>
      <c r="B1583" s="2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55"/>
      <c r="O1583" s="3"/>
    </row>
    <row r="1584" spans="1:15" s="4" customFormat="1" ht="10.5">
      <c r="A1584" s="1"/>
      <c r="B1584" s="2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55"/>
      <c r="O1584" s="3"/>
    </row>
    <row r="1585" spans="1:15" s="4" customFormat="1" ht="10.5">
      <c r="A1585" s="1"/>
      <c r="B1585" s="2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55"/>
      <c r="O1585" s="3"/>
    </row>
    <row r="1586" spans="1:15" s="4" customFormat="1" ht="10.5">
      <c r="A1586" s="1"/>
      <c r="B1586" s="2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55"/>
      <c r="O1586" s="3"/>
    </row>
    <row r="1587" spans="1:15" s="4" customFormat="1" ht="10.5">
      <c r="A1587" s="1"/>
      <c r="B1587" s="2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55"/>
      <c r="O1587" s="3"/>
    </row>
    <row r="1588" spans="1:15" s="4" customFormat="1" ht="10.5">
      <c r="A1588" s="1"/>
      <c r="B1588" s="2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55"/>
      <c r="O1588" s="3"/>
    </row>
    <row r="1589" spans="1:15" s="4" customFormat="1" ht="10.5">
      <c r="A1589" s="1"/>
      <c r="B1589" s="2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55"/>
      <c r="O1589" s="3"/>
    </row>
    <row r="1590" spans="1:15" s="4" customFormat="1" ht="10.5">
      <c r="A1590" s="1"/>
      <c r="B1590" s="2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55"/>
      <c r="O1590" s="3"/>
    </row>
    <row r="1591" spans="1:15" s="4" customFormat="1" ht="10.5">
      <c r="A1591" s="1"/>
      <c r="B1591" s="2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55"/>
      <c r="O1591" s="3"/>
    </row>
    <row r="1592" spans="1:15" s="4" customFormat="1" ht="10.5">
      <c r="A1592" s="1"/>
      <c r="B1592" s="2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55"/>
      <c r="O1592" s="3"/>
    </row>
    <row r="1593" spans="1:15" s="4" customFormat="1" ht="10.5">
      <c r="A1593" s="1"/>
      <c r="B1593" s="2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55"/>
      <c r="O1593" s="3"/>
    </row>
    <row r="1594" spans="1:15" s="4" customFormat="1" ht="10.5">
      <c r="A1594" s="1"/>
      <c r="B1594" s="2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55"/>
      <c r="O1594" s="3"/>
    </row>
    <row r="1595" spans="1:15" s="4" customFormat="1" ht="10.5">
      <c r="A1595" s="1"/>
      <c r="B1595" s="2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55"/>
      <c r="O1595" s="3"/>
    </row>
    <row r="1596" spans="1:15" s="4" customFormat="1" ht="10.5">
      <c r="A1596" s="1"/>
      <c r="B1596" s="2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55"/>
      <c r="O1596" s="3"/>
    </row>
    <row r="1597" spans="1:15" s="4" customFormat="1" ht="10.5">
      <c r="A1597" s="1"/>
      <c r="B1597" s="2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55"/>
      <c r="O1597" s="3"/>
    </row>
    <row r="1598" spans="1:15" s="4" customFormat="1" ht="10.5">
      <c r="A1598" s="1"/>
      <c r="B1598" s="2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55"/>
      <c r="O1598" s="3"/>
    </row>
    <row r="1599" spans="1:15" s="4" customFormat="1" ht="10.5">
      <c r="A1599" s="1"/>
      <c r="B1599" s="2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55"/>
      <c r="O1599" s="3"/>
    </row>
    <row r="1600" spans="1:15" s="4" customFormat="1" ht="10.5">
      <c r="A1600" s="1"/>
      <c r="B1600" s="2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55"/>
      <c r="O1600" s="3"/>
    </row>
    <row r="1601" spans="1:15" s="4" customFormat="1" ht="10.5">
      <c r="A1601" s="1"/>
      <c r="B1601" s="2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55"/>
      <c r="O1601" s="3"/>
    </row>
    <row r="1602" spans="1:15" s="4" customFormat="1" ht="10.5">
      <c r="A1602" s="1"/>
      <c r="B1602" s="2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55"/>
      <c r="O1602" s="3"/>
    </row>
    <row r="1603" spans="1:15" s="4" customFormat="1" ht="10.5">
      <c r="A1603" s="1"/>
      <c r="B1603" s="2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55"/>
      <c r="O1603" s="3"/>
    </row>
    <row r="1604" spans="1:15" s="4" customFormat="1" ht="10.5">
      <c r="A1604" s="1"/>
      <c r="B1604" s="2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55"/>
      <c r="O1604" s="3"/>
    </row>
    <row r="1605" spans="1:15" s="4" customFormat="1" ht="10.5">
      <c r="A1605" s="1"/>
      <c r="B1605" s="2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55"/>
      <c r="O1605" s="3"/>
    </row>
    <row r="1606" spans="1:15" s="4" customFormat="1" ht="10.5">
      <c r="A1606" s="1"/>
      <c r="B1606" s="2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55"/>
      <c r="O1606" s="3"/>
    </row>
    <row r="1607" spans="1:15" s="4" customFormat="1" ht="10.5">
      <c r="A1607" s="1"/>
      <c r="B1607" s="2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55"/>
      <c r="O1607" s="3"/>
    </row>
    <row r="1608" spans="1:15" s="4" customFormat="1" ht="10.5">
      <c r="A1608" s="1"/>
      <c r="B1608" s="2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55"/>
      <c r="O1608" s="3"/>
    </row>
    <row r="1609" spans="1:15" s="4" customFormat="1" ht="10.5">
      <c r="A1609" s="1"/>
      <c r="B1609" s="2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55"/>
      <c r="O1609" s="3"/>
    </row>
    <row r="1610" spans="1:15" s="4" customFormat="1" ht="10.5">
      <c r="A1610" s="1"/>
      <c r="B1610" s="2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55"/>
      <c r="O1610" s="3"/>
    </row>
    <row r="1611" spans="1:15" s="4" customFormat="1" ht="10.5">
      <c r="A1611" s="1"/>
      <c r="B1611" s="2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55"/>
      <c r="O1611" s="3"/>
    </row>
    <row r="1612" spans="1:15" s="4" customFormat="1" ht="10.5">
      <c r="A1612" s="1"/>
      <c r="B1612" s="2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55"/>
      <c r="O1612" s="3"/>
    </row>
    <row r="1613" spans="1:15" s="4" customFormat="1" ht="10.5">
      <c r="A1613" s="1"/>
      <c r="B1613" s="2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55"/>
      <c r="O1613" s="3"/>
    </row>
    <row r="1614" spans="1:15" s="4" customFormat="1" ht="10.5">
      <c r="A1614" s="1"/>
      <c r="B1614" s="2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55"/>
      <c r="O1614" s="3"/>
    </row>
    <row r="1615" spans="1:15" s="4" customFormat="1" ht="10.5">
      <c r="A1615" s="1"/>
      <c r="B1615" s="2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55"/>
      <c r="O1615" s="3"/>
    </row>
    <row r="1616" spans="1:15" s="4" customFormat="1" ht="10.5">
      <c r="A1616" s="1"/>
      <c r="B1616" s="2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55"/>
      <c r="O1616" s="3"/>
    </row>
    <row r="1617" spans="1:15" s="4" customFormat="1" ht="10.5">
      <c r="A1617" s="1"/>
      <c r="B1617" s="2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55"/>
      <c r="O1617" s="3"/>
    </row>
    <row r="1618" spans="1:15" s="4" customFormat="1" ht="10.5">
      <c r="A1618" s="1"/>
      <c r="B1618" s="2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55"/>
      <c r="O1618" s="3"/>
    </row>
    <row r="1619" spans="1:15" s="4" customFormat="1" ht="10.5">
      <c r="A1619" s="1"/>
      <c r="B1619" s="2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55"/>
      <c r="O1619" s="3"/>
    </row>
    <row r="1620" spans="1:15" s="4" customFormat="1" ht="10.5">
      <c r="A1620" s="1"/>
      <c r="B1620" s="2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55"/>
      <c r="O1620" s="3"/>
    </row>
    <row r="1621" spans="1:15" s="4" customFormat="1" ht="10.5">
      <c r="A1621" s="1"/>
      <c r="B1621" s="2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55"/>
      <c r="O1621" s="3"/>
    </row>
    <row r="1622" spans="1:15" s="4" customFormat="1" ht="10.5">
      <c r="A1622" s="1"/>
      <c r="B1622" s="2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55"/>
      <c r="O1622" s="3"/>
    </row>
    <row r="1623" spans="1:15" s="4" customFormat="1" ht="10.5">
      <c r="A1623" s="1"/>
      <c r="B1623" s="2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55"/>
      <c r="O1623" s="3"/>
    </row>
    <row r="1624" spans="1:15" s="4" customFormat="1" ht="10.5">
      <c r="A1624" s="1"/>
      <c r="B1624" s="2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55"/>
      <c r="O1624" s="3"/>
    </row>
    <row r="1625" spans="1:15" s="4" customFormat="1" ht="10.5">
      <c r="A1625" s="1"/>
      <c r="B1625" s="2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55"/>
      <c r="O1625" s="3"/>
    </row>
    <row r="1626" spans="1:15" s="4" customFormat="1" ht="10.5">
      <c r="A1626" s="1"/>
      <c r="B1626" s="2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55"/>
      <c r="O1626" s="3"/>
    </row>
    <row r="1627" spans="1:15" s="4" customFormat="1" ht="10.5">
      <c r="A1627" s="1"/>
      <c r="B1627" s="2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55"/>
      <c r="O1627" s="3"/>
    </row>
    <row r="1628" spans="1:15" s="4" customFormat="1" ht="10.5">
      <c r="A1628" s="1"/>
      <c r="B1628" s="2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55"/>
      <c r="O1628" s="3"/>
    </row>
    <row r="1629" spans="1:15" s="4" customFormat="1" ht="10.5">
      <c r="A1629" s="1"/>
      <c r="B1629" s="2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55"/>
      <c r="O1629" s="3"/>
    </row>
    <row r="1630" spans="1:15" s="4" customFormat="1" ht="10.5">
      <c r="A1630" s="1"/>
      <c r="B1630" s="2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55"/>
      <c r="O1630" s="3"/>
    </row>
    <row r="1631" spans="1:15" s="4" customFormat="1" ht="10.5">
      <c r="A1631" s="1"/>
      <c r="B1631" s="2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55"/>
      <c r="O1631" s="3"/>
    </row>
    <row r="1632" spans="1:15" s="4" customFormat="1" ht="10.5">
      <c r="A1632" s="1"/>
      <c r="B1632" s="2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55"/>
      <c r="O1632" s="3"/>
    </row>
    <row r="1633" spans="1:15" s="4" customFormat="1" ht="10.5">
      <c r="A1633" s="1"/>
      <c r="B1633" s="2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55"/>
      <c r="O1633" s="3"/>
    </row>
    <row r="1634" spans="1:15" s="4" customFormat="1" ht="10.5">
      <c r="A1634" s="1"/>
      <c r="B1634" s="2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55"/>
      <c r="O1634" s="3"/>
    </row>
    <row r="1635" spans="1:15" s="4" customFormat="1" ht="10.5">
      <c r="A1635" s="1"/>
      <c r="B1635" s="2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55"/>
      <c r="O1635" s="3"/>
    </row>
    <row r="1636" spans="1:15" s="4" customFormat="1" ht="10.5">
      <c r="A1636" s="1"/>
      <c r="B1636" s="2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55"/>
      <c r="O1636" s="3"/>
    </row>
    <row r="1637" spans="1:15" s="4" customFormat="1" ht="10.5">
      <c r="A1637" s="1"/>
      <c r="B1637" s="2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55"/>
      <c r="O1637" s="3"/>
    </row>
    <row r="1638" spans="1:15" s="4" customFormat="1" ht="10.5">
      <c r="A1638" s="1"/>
      <c r="B1638" s="2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55"/>
      <c r="O1638" s="3"/>
    </row>
    <row r="1639" spans="1:15" s="4" customFormat="1" ht="10.5">
      <c r="A1639" s="1"/>
      <c r="B1639" s="2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55"/>
      <c r="O1639" s="3"/>
    </row>
    <row r="1640" spans="1:15" s="4" customFormat="1" ht="10.5">
      <c r="A1640" s="1"/>
      <c r="B1640" s="2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55"/>
      <c r="O1640" s="3"/>
    </row>
    <row r="1641" spans="1:15" s="4" customFormat="1" ht="10.5">
      <c r="A1641" s="1"/>
      <c r="B1641" s="2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55"/>
      <c r="O1641" s="3"/>
    </row>
    <row r="1642" spans="1:15" s="4" customFormat="1" ht="10.5">
      <c r="A1642" s="1"/>
      <c r="B1642" s="2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55"/>
      <c r="O1642" s="3"/>
    </row>
    <row r="1643" spans="1:15" s="4" customFormat="1" ht="10.5">
      <c r="A1643" s="1"/>
      <c r="B1643" s="2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55"/>
      <c r="O1643" s="3"/>
    </row>
    <row r="1644" spans="1:15" s="4" customFormat="1" ht="10.5">
      <c r="A1644" s="1"/>
      <c r="B1644" s="2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55"/>
      <c r="O1644" s="3"/>
    </row>
    <row r="1645" spans="1:15" s="4" customFormat="1" ht="10.5">
      <c r="A1645" s="1"/>
      <c r="B1645" s="2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55"/>
      <c r="O1645" s="3"/>
    </row>
    <row r="1646" spans="1:15" s="4" customFormat="1" ht="10.5">
      <c r="A1646" s="1"/>
      <c r="B1646" s="2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55"/>
      <c r="O1646" s="3"/>
    </row>
    <row r="1647" spans="1:15" s="4" customFormat="1" ht="10.5">
      <c r="A1647" s="1"/>
      <c r="B1647" s="2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55"/>
      <c r="O1647" s="3"/>
    </row>
    <row r="1648" spans="1:15" s="4" customFormat="1" ht="10.5">
      <c r="A1648" s="1"/>
      <c r="B1648" s="2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55"/>
      <c r="O1648" s="3"/>
    </row>
    <row r="1649" spans="1:15" s="4" customFormat="1" ht="10.5">
      <c r="A1649" s="1"/>
      <c r="B1649" s="2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55"/>
      <c r="O1649" s="3"/>
    </row>
    <row r="1650" spans="1:15" s="4" customFormat="1" ht="10.5">
      <c r="A1650" s="1"/>
      <c r="B1650" s="2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55"/>
      <c r="O1650" s="3"/>
    </row>
    <row r="1651" spans="1:15" s="4" customFormat="1" ht="10.5">
      <c r="A1651" s="1"/>
      <c r="B1651" s="2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55"/>
      <c r="O1651" s="3"/>
    </row>
    <row r="1652" spans="1:15" s="4" customFormat="1" ht="10.5">
      <c r="A1652" s="1"/>
      <c r="B1652" s="2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55"/>
      <c r="O1652" s="3"/>
    </row>
    <row r="1653" spans="1:15" s="4" customFormat="1" ht="10.5">
      <c r="A1653" s="1"/>
      <c r="B1653" s="2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55"/>
      <c r="O1653" s="3"/>
    </row>
    <row r="1654" spans="1:15" s="4" customFormat="1" ht="10.5">
      <c r="A1654" s="1"/>
      <c r="B1654" s="2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55"/>
      <c r="O1654" s="3"/>
    </row>
    <row r="1655" spans="1:15" s="4" customFormat="1" ht="10.5">
      <c r="A1655" s="1"/>
      <c r="B1655" s="2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55"/>
      <c r="O1655" s="3"/>
    </row>
    <row r="1656" spans="1:15" s="4" customFormat="1" ht="10.5">
      <c r="A1656" s="1"/>
      <c r="B1656" s="2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55"/>
      <c r="O1656" s="3"/>
    </row>
    <row r="1657" spans="1:15" s="4" customFormat="1" ht="10.5">
      <c r="A1657" s="1"/>
      <c r="B1657" s="2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55"/>
      <c r="O1657" s="3"/>
    </row>
    <row r="1658" spans="1:15" s="4" customFormat="1" ht="10.5">
      <c r="A1658" s="1"/>
      <c r="B1658" s="2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55"/>
      <c r="O1658" s="3"/>
    </row>
    <row r="1659" spans="1:15" s="4" customFormat="1" ht="10.5">
      <c r="A1659" s="1"/>
      <c r="B1659" s="2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55"/>
      <c r="O1659" s="3"/>
    </row>
    <row r="1660" spans="1:15" s="4" customFormat="1" ht="10.5">
      <c r="A1660" s="1"/>
      <c r="B1660" s="2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55"/>
      <c r="O1660" s="3"/>
    </row>
    <row r="1661" spans="1:15" s="4" customFormat="1" ht="10.5">
      <c r="A1661" s="1"/>
      <c r="B1661" s="2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55"/>
      <c r="O1661" s="3"/>
    </row>
    <row r="1662" spans="1:15" s="4" customFormat="1" ht="10.5">
      <c r="A1662" s="1"/>
      <c r="B1662" s="2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55"/>
      <c r="O1662" s="3"/>
    </row>
    <row r="1663" spans="1:15" s="4" customFormat="1" ht="10.5">
      <c r="A1663" s="1"/>
      <c r="B1663" s="2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55"/>
      <c r="O1663" s="3"/>
    </row>
    <row r="1664" spans="1:15" s="4" customFormat="1" ht="10.5">
      <c r="A1664" s="1"/>
      <c r="B1664" s="2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55"/>
      <c r="O1664" s="3"/>
    </row>
    <row r="1665" spans="1:15" s="4" customFormat="1" ht="10.5">
      <c r="A1665" s="1"/>
      <c r="B1665" s="2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55"/>
      <c r="O1665" s="3"/>
    </row>
    <row r="1666" spans="1:15" s="4" customFormat="1" ht="10.5">
      <c r="A1666" s="1"/>
      <c r="B1666" s="2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55"/>
      <c r="O1666" s="3"/>
    </row>
    <row r="1667" spans="1:15" s="4" customFormat="1" ht="10.5">
      <c r="A1667" s="1"/>
      <c r="B1667" s="2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55"/>
      <c r="O1667" s="3"/>
    </row>
    <row r="1668" spans="1:15" s="4" customFormat="1" ht="10.5">
      <c r="A1668" s="1"/>
      <c r="B1668" s="2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55"/>
      <c r="O1668" s="3"/>
    </row>
    <row r="1669" spans="1:15" s="4" customFormat="1" ht="10.5">
      <c r="A1669" s="1"/>
      <c r="B1669" s="2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55"/>
      <c r="O1669" s="3"/>
    </row>
    <row r="1670" spans="1:15" s="4" customFormat="1" ht="10.5">
      <c r="A1670" s="1"/>
      <c r="B1670" s="2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55"/>
      <c r="O1670" s="3"/>
    </row>
    <row r="1671" spans="1:15" s="4" customFormat="1" ht="10.5">
      <c r="A1671" s="1"/>
      <c r="B1671" s="2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55"/>
      <c r="O1671" s="3"/>
    </row>
    <row r="1672" spans="1:15" s="4" customFormat="1" ht="10.5">
      <c r="A1672" s="1"/>
      <c r="B1672" s="2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55"/>
      <c r="O1672" s="3"/>
    </row>
    <row r="1673" spans="1:15" s="4" customFormat="1" ht="10.5">
      <c r="A1673" s="1"/>
      <c r="B1673" s="2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55"/>
      <c r="O1673" s="3"/>
    </row>
    <row r="1674" spans="1:15" s="4" customFormat="1" ht="10.5">
      <c r="A1674" s="1"/>
      <c r="B1674" s="2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55"/>
      <c r="O1674" s="3"/>
    </row>
    <row r="1675" spans="1:15" s="4" customFormat="1" ht="10.5">
      <c r="A1675" s="1"/>
      <c r="B1675" s="2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55"/>
      <c r="O1675" s="3"/>
    </row>
    <row r="1676" spans="1:15" s="4" customFormat="1" ht="10.5">
      <c r="A1676" s="1"/>
      <c r="B1676" s="2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55"/>
      <c r="O1676" s="3"/>
    </row>
    <row r="1677" spans="1:15" s="4" customFormat="1" ht="10.5">
      <c r="A1677" s="1"/>
      <c r="B1677" s="2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55"/>
      <c r="O1677" s="3"/>
    </row>
    <row r="1678" spans="1:15" s="4" customFormat="1" ht="10.5">
      <c r="A1678" s="1"/>
      <c r="B1678" s="2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55"/>
      <c r="O1678" s="3"/>
    </row>
    <row r="1679" spans="1:15" s="4" customFormat="1" ht="10.5">
      <c r="A1679" s="1"/>
      <c r="B1679" s="2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55"/>
      <c r="O1679" s="3"/>
    </row>
    <row r="1680" spans="1:15" s="4" customFormat="1" ht="10.5">
      <c r="A1680" s="1"/>
      <c r="B1680" s="2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55"/>
      <c r="O1680" s="3"/>
    </row>
    <row r="1681" spans="1:15" s="4" customFormat="1" ht="10.5">
      <c r="A1681" s="1"/>
      <c r="B1681" s="2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55"/>
      <c r="O1681" s="3"/>
    </row>
    <row r="1682" spans="1:15" s="4" customFormat="1" ht="10.5">
      <c r="A1682" s="1"/>
      <c r="B1682" s="2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55"/>
      <c r="O1682" s="3"/>
    </row>
    <row r="1683" spans="1:15" s="4" customFormat="1" ht="10.5">
      <c r="A1683" s="1"/>
      <c r="B1683" s="2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55"/>
      <c r="O1683" s="3"/>
    </row>
    <row r="1684" spans="1:15" s="4" customFormat="1" ht="10.5">
      <c r="A1684" s="1"/>
      <c r="B1684" s="2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55"/>
      <c r="O1684" s="3"/>
    </row>
    <row r="1685" spans="1:15" s="4" customFormat="1" ht="10.5">
      <c r="A1685" s="1"/>
      <c r="B1685" s="2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55"/>
      <c r="O1685" s="3"/>
    </row>
    <row r="1686" spans="1:15" s="4" customFormat="1" ht="10.5">
      <c r="A1686" s="1"/>
      <c r="B1686" s="2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55"/>
      <c r="O1686" s="3"/>
    </row>
    <row r="1687" spans="1:15" s="4" customFormat="1" ht="10.5">
      <c r="A1687" s="1"/>
      <c r="B1687" s="2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55"/>
      <c r="O1687" s="3"/>
    </row>
    <row r="1688" spans="1:15" s="4" customFormat="1" ht="10.5">
      <c r="A1688" s="1"/>
      <c r="B1688" s="2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55"/>
      <c r="O1688" s="3"/>
    </row>
    <row r="1689" spans="1:15" s="4" customFormat="1" ht="10.5">
      <c r="A1689" s="1"/>
      <c r="B1689" s="2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55"/>
      <c r="O1689" s="3"/>
    </row>
    <row r="1690" spans="1:15" s="4" customFormat="1" ht="10.5">
      <c r="A1690" s="1"/>
      <c r="B1690" s="2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55"/>
      <c r="O1690" s="3"/>
    </row>
    <row r="1691" spans="1:15" s="4" customFormat="1" ht="10.5">
      <c r="A1691" s="1"/>
      <c r="B1691" s="2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55"/>
      <c r="O1691" s="3"/>
    </row>
    <row r="1692" spans="1:15" s="4" customFormat="1" ht="10.5">
      <c r="A1692" s="1"/>
      <c r="B1692" s="2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55"/>
      <c r="O1692" s="3"/>
    </row>
    <row r="1693" spans="1:15" s="4" customFormat="1" ht="10.5">
      <c r="A1693" s="1"/>
      <c r="B1693" s="2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55"/>
      <c r="O1693" s="3"/>
    </row>
    <row r="1694" spans="1:15" s="4" customFormat="1" ht="10.5">
      <c r="A1694" s="1"/>
      <c r="B1694" s="2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55"/>
      <c r="O1694" s="3"/>
    </row>
    <row r="1695" spans="1:15" s="4" customFormat="1" ht="10.5">
      <c r="A1695" s="1"/>
      <c r="B1695" s="2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55"/>
      <c r="O1695" s="3"/>
    </row>
    <row r="1696" spans="1:15" s="4" customFormat="1" ht="10.5">
      <c r="A1696" s="1"/>
      <c r="B1696" s="2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55"/>
      <c r="O1696" s="3"/>
    </row>
    <row r="1697" spans="1:15" s="4" customFormat="1" ht="10.5">
      <c r="A1697" s="1"/>
      <c r="B1697" s="2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55"/>
      <c r="O1697" s="3"/>
    </row>
    <row r="1698" spans="1:15" s="4" customFormat="1" ht="10.5">
      <c r="A1698" s="1"/>
      <c r="B1698" s="2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55"/>
      <c r="O1698" s="3"/>
    </row>
    <row r="1699" spans="1:15" s="4" customFormat="1" ht="10.5">
      <c r="A1699" s="1"/>
      <c r="B1699" s="2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55"/>
      <c r="O1699" s="3"/>
    </row>
    <row r="1700" spans="1:15" s="4" customFormat="1" ht="10.5">
      <c r="A1700" s="1"/>
      <c r="B1700" s="2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55"/>
      <c r="O1700" s="3"/>
    </row>
    <row r="1701" spans="1:15" s="4" customFormat="1" ht="10.5">
      <c r="A1701" s="1"/>
      <c r="B1701" s="2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55"/>
      <c r="O1701" s="3"/>
    </row>
    <row r="1702" spans="1:15" s="4" customFormat="1" ht="10.5">
      <c r="A1702" s="1"/>
      <c r="B1702" s="2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55"/>
      <c r="O1702" s="3"/>
    </row>
    <row r="1703" spans="1:15" s="4" customFormat="1" ht="10.5">
      <c r="A1703" s="1"/>
      <c r="B1703" s="2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55"/>
      <c r="O1703" s="3"/>
    </row>
    <row r="1704" spans="1:15" s="4" customFormat="1" ht="10.5">
      <c r="A1704" s="1"/>
      <c r="B1704" s="2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55"/>
      <c r="O1704" s="3"/>
    </row>
    <row r="1705" spans="1:15" s="4" customFormat="1" ht="10.5">
      <c r="A1705" s="1"/>
      <c r="B1705" s="2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55"/>
      <c r="O1705" s="3"/>
    </row>
    <row r="1706" spans="1:15" s="4" customFormat="1" ht="10.5">
      <c r="A1706" s="1"/>
      <c r="B1706" s="2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55"/>
      <c r="O1706" s="3"/>
    </row>
    <row r="1707" spans="1:15" s="4" customFormat="1" ht="10.5">
      <c r="A1707" s="1"/>
      <c r="B1707" s="2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55"/>
      <c r="O1707" s="3"/>
    </row>
    <row r="1708" spans="1:15" s="4" customFormat="1" ht="10.5">
      <c r="A1708" s="1"/>
      <c r="B1708" s="2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55"/>
      <c r="O1708" s="3"/>
    </row>
    <row r="1709" spans="1:15" s="4" customFormat="1" ht="10.5">
      <c r="A1709" s="1"/>
      <c r="B1709" s="2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55"/>
      <c r="O1709" s="3"/>
    </row>
    <row r="1710" spans="1:15" s="4" customFormat="1" ht="10.5">
      <c r="A1710" s="1"/>
      <c r="B1710" s="2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55"/>
      <c r="O1710" s="3"/>
    </row>
    <row r="1711" spans="1:15" s="4" customFormat="1" ht="10.5">
      <c r="A1711" s="1"/>
      <c r="B1711" s="2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55"/>
      <c r="O1711" s="3"/>
    </row>
    <row r="1712" spans="1:15" s="4" customFormat="1" ht="10.5">
      <c r="A1712" s="1"/>
      <c r="B1712" s="2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55"/>
      <c r="O1712" s="3"/>
    </row>
    <row r="1713" spans="1:15" s="4" customFormat="1" ht="10.5">
      <c r="A1713" s="1"/>
      <c r="B1713" s="2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55"/>
      <c r="O1713" s="3"/>
    </row>
    <row r="1714" spans="1:15" s="4" customFormat="1" ht="10.5">
      <c r="A1714" s="1"/>
      <c r="B1714" s="2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55"/>
      <c r="O1714" s="3"/>
    </row>
    <row r="1715" spans="1:15" s="4" customFormat="1" ht="10.5">
      <c r="A1715" s="1"/>
      <c r="B1715" s="2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55"/>
      <c r="O1715" s="3"/>
    </row>
    <row r="1716" spans="1:15" s="4" customFormat="1" ht="10.5">
      <c r="A1716" s="1"/>
      <c r="B1716" s="2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55"/>
      <c r="O1716" s="3"/>
    </row>
    <row r="1717" spans="1:15" s="4" customFormat="1" ht="10.5">
      <c r="A1717" s="1"/>
      <c r="B1717" s="2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55"/>
      <c r="O1717" s="3"/>
    </row>
    <row r="1718" spans="1:15" s="4" customFormat="1" ht="10.5">
      <c r="A1718" s="1"/>
      <c r="B1718" s="2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55"/>
      <c r="O1718" s="3"/>
    </row>
    <row r="1719" spans="1:15" s="4" customFormat="1" ht="10.5">
      <c r="A1719" s="1"/>
      <c r="B1719" s="2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55"/>
      <c r="O1719" s="3"/>
    </row>
    <row r="1720" spans="1:15" s="4" customFormat="1" ht="10.5">
      <c r="A1720" s="1"/>
      <c r="B1720" s="2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55"/>
      <c r="O1720" s="3"/>
    </row>
    <row r="1721" spans="1:15" s="4" customFormat="1" ht="10.5">
      <c r="A1721" s="1"/>
      <c r="B1721" s="2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55"/>
      <c r="O1721" s="3"/>
    </row>
    <row r="1722" spans="1:15" s="4" customFormat="1" ht="10.5">
      <c r="A1722" s="1"/>
      <c r="B1722" s="2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55"/>
      <c r="O1722" s="3"/>
    </row>
    <row r="1723" spans="1:15" s="4" customFormat="1" ht="10.5">
      <c r="A1723" s="1"/>
      <c r="B1723" s="2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55"/>
      <c r="O1723" s="3"/>
    </row>
    <row r="1724" spans="1:15" s="4" customFormat="1" ht="10.5">
      <c r="A1724" s="1"/>
      <c r="B1724" s="2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55"/>
      <c r="O1724" s="3"/>
    </row>
    <row r="1725" spans="1:15" s="4" customFormat="1" ht="10.5">
      <c r="A1725" s="1"/>
      <c r="B1725" s="2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55"/>
      <c r="O1725" s="3"/>
    </row>
    <row r="1726" spans="1:15" s="4" customFormat="1" ht="10.5">
      <c r="A1726" s="1"/>
      <c r="B1726" s="2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55"/>
      <c r="O1726" s="3"/>
    </row>
    <row r="1727" spans="1:15" s="4" customFormat="1" ht="10.5">
      <c r="A1727" s="1"/>
      <c r="B1727" s="2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55"/>
      <c r="O1727" s="3"/>
    </row>
    <row r="1728" spans="1:15" s="4" customFormat="1" ht="10.5">
      <c r="A1728" s="1"/>
      <c r="B1728" s="2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55"/>
      <c r="O1728" s="3"/>
    </row>
    <row r="1729" spans="1:15" s="4" customFormat="1" ht="10.5">
      <c r="A1729" s="1"/>
      <c r="B1729" s="2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55"/>
      <c r="O1729" s="3"/>
    </row>
    <row r="1730" spans="1:15" s="4" customFormat="1" ht="10.5">
      <c r="A1730" s="1"/>
      <c r="B1730" s="2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55"/>
      <c r="O1730" s="3"/>
    </row>
    <row r="1731" spans="1:15" s="4" customFormat="1" ht="10.5">
      <c r="A1731" s="1"/>
      <c r="B1731" s="2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55"/>
      <c r="O1731" s="3"/>
    </row>
    <row r="1732" spans="1:15" s="4" customFormat="1" ht="10.5">
      <c r="A1732" s="1"/>
      <c r="B1732" s="2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55"/>
      <c r="O1732" s="3"/>
    </row>
    <row r="1733" spans="1:15" s="4" customFormat="1" ht="10.5">
      <c r="A1733" s="1"/>
      <c r="B1733" s="2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55"/>
      <c r="O1733" s="3"/>
    </row>
    <row r="1734" spans="1:15" s="4" customFormat="1" ht="10.5">
      <c r="A1734" s="1"/>
      <c r="B1734" s="2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55"/>
      <c r="O1734" s="3"/>
    </row>
    <row r="1735" spans="1:15" s="4" customFormat="1" ht="10.5">
      <c r="A1735" s="1"/>
      <c r="B1735" s="2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55"/>
      <c r="O1735" s="3"/>
    </row>
    <row r="1736" spans="1:15" s="4" customFormat="1" ht="10.5">
      <c r="A1736" s="1"/>
      <c r="B1736" s="2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55"/>
      <c r="O1736" s="3"/>
    </row>
    <row r="1737" spans="1:15" s="4" customFormat="1" ht="10.5">
      <c r="A1737" s="1"/>
      <c r="B1737" s="2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55"/>
      <c r="O1737" s="3"/>
    </row>
    <row r="1738" spans="1:15" s="4" customFormat="1" ht="10.5">
      <c r="A1738" s="1"/>
      <c r="B1738" s="2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55"/>
      <c r="O1738" s="3"/>
    </row>
    <row r="1739" spans="1:15" s="4" customFormat="1" ht="10.5">
      <c r="A1739" s="1"/>
      <c r="B1739" s="2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55"/>
      <c r="O1739" s="3"/>
    </row>
    <row r="1740" spans="1:15" s="4" customFormat="1" ht="10.5">
      <c r="A1740" s="1"/>
      <c r="B1740" s="2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55"/>
      <c r="O1740" s="3"/>
    </row>
    <row r="1741" spans="1:15" s="4" customFormat="1" ht="10.5">
      <c r="A1741" s="1"/>
      <c r="B1741" s="2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55"/>
      <c r="O1741" s="3"/>
    </row>
    <row r="1742" spans="1:15" s="4" customFormat="1" ht="10.5">
      <c r="A1742" s="1"/>
      <c r="B1742" s="2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55"/>
      <c r="O1742" s="3"/>
    </row>
    <row r="1743" spans="1:15" s="4" customFormat="1" ht="10.5">
      <c r="A1743" s="1"/>
      <c r="B1743" s="2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55"/>
      <c r="O1743" s="3"/>
    </row>
    <row r="1744" spans="1:15" s="4" customFormat="1" ht="10.5">
      <c r="A1744" s="1"/>
      <c r="B1744" s="2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55"/>
      <c r="O1744" s="3"/>
    </row>
    <row r="1745" spans="1:15" s="4" customFormat="1" ht="10.5">
      <c r="A1745" s="1"/>
      <c r="B1745" s="2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55"/>
      <c r="O1745" s="3"/>
    </row>
    <row r="1746" spans="1:15" s="4" customFormat="1" ht="10.5">
      <c r="A1746" s="1"/>
      <c r="B1746" s="2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55"/>
      <c r="O1746" s="3"/>
    </row>
    <row r="1747" spans="1:15" s="4" customFormat="1" ht="10.5">
      <c r="A1747" s="1"/>
      <c r="B1747" s="2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55"/>
      <c r="O1747" s="3"/>
    </row>
    <row r="1748" spans="1:15" s="4" customFormat="1" ht="10.5">
      <c r="A1748" s="1"/>
      <c r="B1748" s="2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55"/>
      <c r="O1748" s="3"/>
    </row>
    <row r="1749" spans="1:15" s="4" customFormat="1" ht="10.5">
      <c r="A1749" s="1"/>
      <c r="B1749" s="2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55"/>
      <c r="O1749" s="3"/>
    </row>
    <row r="1750" spans="1:15" s="4" customFormat="1" ht="10.5">
      <c r="A1750" s="1"/>
      <c r="B1750" s="2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55"/>
      <c r="O1750" s="3"/>
    </row>
    <row r="1751" spans="1:15" s="4" customFormat="1" ht="10.5">
      <c r="A1751" s="1"/>
      <c r="B1751" s="2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55"/>
      <c r="O1751" s="3"/>
    </row>
    <row r="1752" spans="1:15" s="4" customFormat="1" ht="10.5">
      <c r="A1752" s="1"/>
      <c r="B1752" s="2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55"/>
      <c r="O1752" s="3"/>
    </row>
    <row r="1753" spans="1:15" s="4" customFormat="1" ht="10.5">
      <c r="A1753" s="1"/>
      <c r="B1753" s="2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55"/>
      <c r="O1753" s="3"/>
    </row>
    <row r="1754" spans="1:15" s="4" customFormat="1" ht="10.5">
      <c r="A1754" s="1"/>
      <c r="B1754" s="2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55"/>
      <c r="O1754" s="3"/>
    </row>
    <row r="1755" spans="1:15" s="4" customFormat="1" ht="10.5">
      <c r="A1755" s="1"/>
      <c r="B1755" s="2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55"/>
      <c r="O1755" s="3"/>
    </row>
    <row r="1756" spans="1:15" s="4" customFormat="1" ht="10.5">
      <c r="A1756" s="1"/>
      <c r="B1756" s="2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55"/>
      <c r="O1756" s="3"/>
    </row>
    <row r="1757" spans="1:15" s="4" customFormat="1" ht="10.5">
      <c r="A1757" s="1"/>
      <c r="B1757" s="2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55"/>
      <c r="O1757" s="3"/>
    </row>
    <row r="1758" spans="1:15" s="4" customFormat="1" ht="10.5">
      <c r="A1758" s="1"/>
      <c r="B1758" s="2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55"/>
      <c r="O1758" s="3"/>
    </row>
    <row r="1759" spans="1:15" s="4" customFormat="1" ht="10.5">
      <c r="A1759" s="1"/>
      <c r="B1759" s="2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55"/>
      <c r="O1759" s="3"/>
    </row>
    <row r="1760" spans="1:15" s="4" customFormat="1" ht="10.5">
      <c r="A1760" s="1"/>
      <c r="B1760" s="2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55"/>
      <c r="O1760" s="3"/>
    </row>
    <row r="1761" spans="1:15" s="4" customFormat="1" ht="10.5">
      <c r="A1761" s="1"/>
      <c r="B1761" s="2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55"/>
      <c r="O1761" s="3"/>
    </row>
    <row r="1762" spans="1:15" s="4" customFormat="1" ht="10.5">
      <c r="A1762" s="1"/>
      <c r="B1762" s="2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55"/>
      <c r="O1762" s="3"/>
    </row>
    <row r="1763" spans="1:15" s="4" customFormat="1" ht="10.5">
      <c r="A1763" s="1"/>
      <c r="B1763" s="2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55"/>
      <c r="O1763" s="3"/>
    </row>
    <row r="1764" spans="1:15" s="4" customFormat="1" ht="10.5">
      <c r="A1764" s="1"/>
      <c r="B1764" s="2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55"/>
      <c r="O1764" s="3"/>
    </row>
    <row r="1765" spans="1:15" s="4" customFormat="1" ht="10.5">
      <c r="A1765" s="1"/>
      <c r="B1765" s="2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55"/>
      <c r="O1765" s="3"/>
    </row>
    <row r="1766" spans="1:15" s="4" customFormat="1" ht="10.5">
      <c r="A1766" s="1"/>
      <c r="B1766" s="2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55"/>
      <c r="O1766" s="3"/>
    </row>
    <row r="1767" spans="1:15" s="4" customFormat="1" ht="10.5">
      <c r="A1767" s="1"/>
      <c r="B1767" s="2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55"/>
      <c r="O1767" s="3"/>
    </row>
    <row r="1768" spans="1:15" s="4" customFormat="1" ht="10.5">
      <c r="A1768" s="1"/>
      <c r="B1768" s="2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55"/>
      <c r="O1768" s="3"/>
    </row>
    <row r="1769" spans="1:15" s="4" customFormat="1" ht="10.5">
      <c r="A1769" s="1"/>
      <c r="B1769" s="2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55"/>
      <c r="O1769" s="3"/>
    </row>
    <row r="1770" spans="1:15" s="4" customFormat="1" ht="10.5">
      <c r="A1770" s="1"/>
      <c r="B1770" s="2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55"/>
      <c r="O1770" s="3"/>
    </row>
    <row r="1771" spans="1:15" s="4" customFormat="1" ht="10.5">
      <c r="A1771" s="1"/>
      <c r="B1771" s="2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55"/>
      <c r="O1771" s="3"/>
    </row>
    <row r="1772" spans="1:15" s="4" customFormat="1" ht="10.5">
      <c r="A1772" s="1"/>
      <c r="B1772" s="2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55"/>
      <c r="O1772" s="3"/>
    </row>
    <row r="1773" spans="1:15" s="4" customFormat="1" ht="10.5">
      <c r="A1773" s="1"/>
      <c r="B1773" s="2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55"/>
      <c r="O1773" s="3"/>
    </row>
    <row r="1774" spans="1:15" s="4" customFormat="1" ht="10.5">
      <c r="A1774" s="1"/>
      <c r="B1774" s="2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55"/>
      <c r="O1774" s="3"/>
    </row>
    <row r="1775" spans="1:15" s="4" customFormat="1" ht="10.5">
      <c r="A1775" s="1"/>
      <c r="B1775" s="2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55"/>
      <c r="O1775" s="3"/>
    </row>
    <row r="1776" spans="1:15" s="4" customFormat="1" ht="10.5">
      <c r="A1776" s="1"/>
      <c r="B1776" s="2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55"/>
      <c r="O1776" s="3"/>
    </row>
    <row r="1777" spans="1:15" s="4" customFormat="1" ht="10.5">
      <c r="A1777" s="1"/>
      <c r="B1777" s="2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55"/>
      <c r="O1777" s="3"/>
    </row>
    <row r="1778" spans="1:15" s="4" customFormat="1" ht="10.5">
      <c r="A1778" s="1"/>
      <c r="B1778" s="2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55"/>
      <c r="O1778" s="3"/>
    </row>
    <row r="1779" spans="1:15" s="4" customFormat="1" ht="10.5">
      <c r="A1779" s="1"/>
      <c r="B1779" s="2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55"/>
      <c r="O1779" s="3"/>
    </row>
    <row r="1780" spans="1:15" s="4" customFormat="1" ht="10.5">
      <c r="A1780" s="1"/>
      <c r="B1780" s="2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55"/>
      <c r="O1780" s="3"/>
    </row>
    <row r="1781" spans="1:15" s="4" customFormat="1" ht="10.5">
      <c r="A1781" s="1"/>
      <c r="B1781" s="2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55"/>
      <c r="O1781" s="3"/>
    </row>
    <row r="1782" spans="1:15" s="4" customFormat="1" ht="10.5">
      <c r="A1782" s="1"/>
      <c r="B1782" s="2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55"/>
      <c r="O1782" s="3"/>
    </row>
    <row r="1783" spans="1:15" s="4" customFormat="1" ht="10.5">
      <c r="A1783" s="1"/>
      <c r="B1783" s="2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55"/>
      <c r="O1783" s="3"/>
    </row>
    <row r="1784" spans="1:15" s="4" customFormat="1" ht="10.5">
      <c r="A1784" s="1"/>
      <c r="B1784" s="2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55"/>
      <c r="O1784" s="3"/>
    </row>
    <row r="1785" spans="1:15" s="4" customFormat="1" ht="10.5">
      <c r="A1785" s="1"/>
      <c r="B1785" s="2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55"/>
      <c r="O1785" s="3"/>
    </row>
    <row r="1786" spans="1:15" s="4" customFormat="1" ht="10.5">
      <c r="A1786" s="1"/>
      <c r="B1786" s="2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55"/>
      <c r="O1786" s="3"/>
    </row>
    <row r="1787" spans="1:15" s="4" customFormat="1" ht="10.5">
      <c r="A1787" s="1"/>
      <c r="B1787" s="2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55"/>
      <c r="O1787" s="3"/>
    </row>
    <row r="1788" spans="1:15" s="4" customFormat="1" ht="10.5">
      <c r="A1788" s="1"/>
      <c r="B1788" s="2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55"/>
      <c r="O1788" s="3"/>
    </row>
    <row r="1789" spans="1:15" s="4" customFormat="1" ht="10.5">
      <c r="A1789" s="1"/>
      <c r="B1789" s="2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55"/>
      <c r="O1789" s="3"/>
    </row>
    <row r="1790" spans="1:15" s="4" customFormat="1" ht="10.5">
      <c r="A1790" s="1"/>
      <c r="B1790" s="2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55"/>
      <c r="O1790" s="3"/>
    </row>
    <row r="1791" spans="1:15" s="4" customFormat="1" ht="10.5">
      <c r="A1791" s="1"/>
      <c r="B1791" s="2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55"/>
      <c r="O1791" s="3"/>
    </row>
    <row r="1792" spans="1:15" s="4" customFormat="1" ht="10.5">
      <c r="A1792" s="1"/>
      <c r="B1792" s="2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55"/>
      <c r="O1792" s="3"/>
    </row>
    <row r="1793" spans="1:15" s="4" customFormat="1" ht="10.5">
      <c r="A1793" s="1"/>
      <c r="B1793" s="2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55"/>
      <c r="O1793" s="3"/>
    </row>
    <row r="1794" spans="1:15" s="4" customFormat="1" ht="10.5">
      <c r="A1794" s="1"/>
      <c r="B1794" s="2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55"/>
      <c r="O1794" s="3"/>
    </row>
    <row r="1795" spans="1:15" s="4" customFormat="1" ht="10.5">
      <c r="A1795" s="1"/>
      <c r="B1795" s="2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55"/>
      <c r="O1795" s="3"/>
    </row>
    <row r="1796" spans="1:15" s="4" customFormat="1" ht="10.5">
      <c r="A1796" s="1"/>
      <c r="B1796" s="2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55"/>
      <c r="O1796" s="3"/>
    </row>
    <row r="1797" spans="1:15" s="4" customFormat="1" ht="10.5">
      <c r="A1797" s="1"/>
      <c r="B1797" s="2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55"/>
      <c r="O1797" s="3"/>
    </row>
    <row r="1798" spans="1:15" s="4" customFormat="1" ht="10.5">
      <c r="A1798" s="1"/>
      <c r="B1798" s="2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55"/>
      <c r="O1798" s="3"/>
    </row>
    <row r="1799" spans="1:15" s="4" customFormat="1" ht="10.5">
      <c r="A1799" s="1"/>
      <c r="B1799" s="2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55"/>
      <c r="O1799" s="3"/>
    </row>
    <row r="1800" spans="1:15" s="4" customFormat="1" ht="10.5">
      <c r="A1800" s="1"/>
      <c r="B1800" s="2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55"/>
      <c r="O1800" s="3"/>
    </row>
    <row r="1801" spans="1:15" s="4" customFormat="1" ht="10.5">
      <c r="A1801" s="1"/>
      <c r="B1801" s="2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55"/>
      <c r="O1801" s="3"/>
    </row>
    <row r="1802" spans="1:15" s="4" customFormat="1" ht="10.5">
      <c r="A1802" s="1"/>
      <c r="B1802" s="2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55"/>
      <c r="O1802" s="3"/>
    </row>
    <row r="1803" spans="1:15" s="4" customFormat="1" ht="10.5">
      <c r="A1803" s="1"/>
      <c r="B1803" s="2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55"/>
      <c r="O1803" s="3"/>
    </row>
    <row r="1804" spans="1:15" s="4" customFormat="1" ht="10.5">
      <c r="A1804" s="1"/>
      <c r="B1804" s="2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55"/>
      <c r="O1804" s="3"/>
    </row>
    <row r="1805" spans="1:15" s="4" customFormat="1" ht="10.5">
      <c r="A1805" s="1"/>
      <c r="B1805" s="2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55"/>
      <c r="O1805" s="3"/>
    </row>
    <row r="1806" spans="1:15" s="4" customFormat="1" ht="10.5">
      <c r="A1806" s="1"/>
      <c r="B1806" s="2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55"/>
      <c r="O1806" s="3"/>
    </row>
    <row r="1807" spans="1:15" s="4" customFormat="1" ht="10.5">
      <c r="A1807" s="1"/>
      <c r="B1807" s="2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55"/>
      <c r="O1807" s="3"/>
    </row>
    <row r="1808" spans="1:15" s="4" customFormat="1" ht="10.5">
      <c r="A1808" s="1"/>
      <c r="B1808" s="2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55"/>
      <c r="O1808" s="3"/>
    </row>
    <row r="1809" spans="1:15" s="4" customFormat="1" ht="10.5">
      <c r="A1809" s="1"/>
      <c r="B1809" s="2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55"/>
      <c r="O1809" s="3"/>
    </row>
    <row r="1810" spans="1:15" s="4" customFormat="1" ht="10.5">
      <c r="A1810" s="1"/>
      <c r="B1810" s="2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55"/>
      <c r="O1810" s="3"/>
    </row>
    <row r="1811" spans="1:15" s="4" customFormat="1" ht="10.5">
      <c r="A1811" s="1"/>
      <c r="B1811" s="2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55"/>
      <c r="O1811" s="3"/>
    </row>
    <row r="1812" spans="1:15" s="4" customFormat="1" ht="10.5">
      <c r="A1812" s="1"/>
      <c r="B1812" s="2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55"/>
      <c r="O1812" s="3"/>
    </row>
    <row r="1813" spans="1:15" s="4" customFormat="1" ht="10.5">
      <c r="A1813" s="1"/>
      <c r="B1813" s="2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55"/>
      <c r="O1813" s="3"/>
    </row>
    <row r="1814" spans="1:15" s="4" customFormat="1" ht="10.5">
      <c r="A1814" s="1"/>
      <c r="B1814" s="2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55"/>
      <c r="O1814" s="3"/>
    </row>
    <row r="1815" spans="1:15" s="4" customFormat="1" ht="10.5">
      <c r="A1815" s="1"/>
      <c r="B1815" s="2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55"/>
      <c r="O1815" s="3"/>
    </row>
    <row r="1816" spans="1:15" s="4" customFormat="1" ht="10.5">
      <c r="A1816" s="1"/>
      <c r="B1816" s="2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55"/>
      <c r="O1816" s="3"/>
    </row>
    <row r="1817" spans="1:15" s="4" customFormat="1" ht="10.5">
      <c r="A1817" s="1"/>
      <c r="B1817" s="2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55"/>
      <c r="O1817" s="3"/>
    </row>
    <row r="1818" spans="1:15" s="4" customFormat="1" ht="10.5">
      <c r="A1818" s="1"/>
      <c r="B1818" s="2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55"/>
      <c r="O1818" s="3"/>
    </row>
    <row r="1819" spans="1:15" s="4" customFormat="1" ht="10.5">
      <c r="A1819" s="1"/>
      <c r="B1819" s="2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55"/>
      <c r="O1819" s="3"/>
    </row>
    <row r="1820" spans="1:15" s="4" customFormat="1" ht="10.5">
      <c r="A1820" s="1"/>
      <c r="B1820" s="2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55"/>
      <c r="O1820" s="3"/>
    </row>
    <row r="1821" spans="1:15" s="4" customFormat="1" ht="10.5">
      <c r="A1821" s="1"/>
      <c r="B1821" s="2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55"/>
      <c r="O1821" s="3"/>
    </row>
    <row r="1822" spans="1:15" s="4" customFormat="1" ht="10.5">
      <c r="A1822" s="1"/>
      <c r="B1822" s="2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55"/>
      <c r="O1822" s="3"/>
    </row>
    <row r="1823" spans="1:15" s="4" customFormat="1" ht="10.5">
      <c r="A1823" s="1"/>
      <c r="B1823" s="2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55"/>
      <c r="O1823" s="3"/>
    </row>
    <row r="1824" spans="1:15" s="4" customFormat="1" ht="10.5">
      <c r="A1824" s="1"/>
      <c r="B1824" s="2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55"/>
      <c r="O1824" s="3"/>
    </row>
    <row r="1825" spans="1:15" s="4" customFormat="1" ht="10.5">
      <c r="A1825" s="1"/>
      <c r="B1825" s="2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55"/>
      <c r="O1825" s="3"/>
    </row>
    <row r="1826" spans="1:15" s="4" customFormat="1" ht="10.5">
      <c r="A1826" s="1"/>
      <c r="B1826" s="2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55"/>
      <c r="O1826" s="3"/>
    </row>
    <row r="1827" spans="1:15" s="4" customFormat="1" ht="10.5">
      <c r="A1827" s="1"/>
      <c r="B1827" s="2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55"/>
      <c r="O1827" s="3"/>
    </row>
    <row r="1828" spans="1:15" s="4" customFormat="1" ht="10.5">
      <c r="A1828" s="1"/>
      <c r="B1828" s="2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55"/>
      <c r="O1828" s="3"/>
    </row>
    <row r="1829" spans="1:15" s="4" customFormat="1" ht="10.5">
      <c r="A1829" s="1"/>
      <c r="B1829" s="2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55"/>
      <c r="O1829" s="3"/>
    </row>
    <row r="1830" spans="1:15" s="4" customFormat="1" ht="10.5">
      <c r="A1830" s="1"/>
      <c r="B1830" s="2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55"/>
      <c r="O1830" s="3"/>
    </row>
    <row r="1831" spans="1:15" s="4" customFormat="1" ht="10.5">
      <c r="A1831" s="1"/>
      <c r="B1831" s="2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55"/>
      <c r="O1831" s="3"/>
    </row>
    <row r="1832" spans="1:15" s="4" customFormat="1" ht="10.5">
      <c r="A1832" s="1"/>
      <c r="B1832" s="2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55"/>
      <c r="O1832" s="3"/>
    </row>
    <row r="1833" spans="1:15" s="4" customFormat="1" ht="10.5">
      <c r="A1833" s="1"/>
      <c r="B1833" s="2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55"/>
      <c r="O1833" s="3"/>
    </row>
    <row r="1834" spans="1:15" s="4" customFormat="1" ht="10.5">
      <c r="A1834" s="1"/>
      <c r="B1834" s="2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55"/>
      <c r="O1834" s="3"/>
    </row>
    <row r="1835" spans="1:15" s="4" customFormat="1" ht="10.5">
      <c r="A1835" s="1"/>
      <c r="B1835" s="2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55"/>
      <c r="O1835" s="3"/>
    </row>
    <row r="1836" spans="1:15" s="4" customFormat="1" ht="10.5">
      <c r="A1836" s="1"/>
      <c r="B1836" s="2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55"/>
      <c r="O1836" s="3"/>
    </row>
    <row r="1837" spans="1:15" s="4" customFormat="1" ht="10.5">
      <c r="A1837" s="1"/>
      <c r="B1837" s="2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55"/>
      <c r="O1837" s="3"/>
    </row>
    <row r="1838" spans="1:15" s="4" customFormat="1" ht="10.5">
      <c r="A1838" s="1"/>
      <c r="B1838" s="2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55"/>
      <c r="O1838" s="3"/>
    </row>
    <row r="1839" spans="1:15" s="4" customFormat="1" ht="10.5">
      <c r="A1839" s="1"/>
      <c r="B1839" s="2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55"/>
      <c r="O1839" s="3"/>
    </row>
    <row r="1840" spans="1:15" s="4" customFormat="1" ht="10.5">
      <c r="A1840" s="1"/>
      <c r="B1840" s="2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55"/>
      <c r="O1840" s="3"/>
    </row>
    <row r="1841" spans="1:15" s="4" customFormat="1" ht="10.5">
      <c r="A1841" s="1"/>
      <c r="B1841" s="2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55"/>
      <c r="O1841" s="3"/>
    </row>
    <row r="1842" spans="1:15" s="4" customFormat="1" ht="10.5">
      <c r="A1842" s="1"/>
      <c r="B1842" s="2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55"/>
      <c r="O1842" s="3"/>
    </row>
    <row r="1843" spans="1:15" s="4" customFormat="1" ht="10.5">
      <c r="A1843" s="1"/>
      <c r="B1843" s="2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55"/>
      <c r="O1843" s="3"/>
    </row>
    <row r="1844" spans="1:15" s="4" customFormat="1" ht="10.5">
      <c r="A1844" s="1"/>
      <c r="B1844" s="2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55"/>
      <c r="O1844" s="3"/>
    </row>
    <row r="1845" spans="1:15" s="4" customFormat="1" ht="10.5">
      <c r="A1845" s="1"/>
      <c r="B1845" s="2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55"/>
      <c r="O1845" s="3"/>
    </row>
    <row r="1846" spans="1:15" s="4" customFormat="1" ht="10.5">
      <c r="A1846" s="1"/>
      <c r="B1846" s="2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55"/>
      <c r="O1846" s="3"/>
    </row>
    <row r="1847" spans="1:15" s="4" customFormat="1" ht="10.5">
      <c r="A1847" s="1"/>
      <c r="B1847" s="2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55"/>
      <c r="O1847" s="3"/>
    </row>
    <row r="1848" spans="1:15" s="4" customFormat="1" ht="10.5">
      <c r="A1848" s="1"/>
      <c r="B1848" s="2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55"/>
      <c r="O1848" s="3"/>
    </row>
    <row r="1849" spans="1:15" s="4" customFormat="1" ht="10.5">
      <c r="A1849" s="1"/>
      <c r="B1849" s="2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55"/>
      <c r="O1849" s="3"/>
    </row>
    <row r="1850" spans="1:15" s="4" customFormat="1" ht="10.5">
      <c r="A1850" s="1"/>
      <c r="B1850" s="2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55"/>
      <c r="O1850" s="3"/>
    </row>
    <row r="1851" spans="1:15" s="4" customFormat="1" ht="10.5">
      <c r="A1851" s="1"/>
      <c r="B1851" s="2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55"/>
      <c r="O1851" s="3"/>
    </row>
    <row r="1852" spans="1:15" s="4" customFormat="1" ht="10.5">
      <c r="A1852" s="1"/>
      <c r="B1852" s="2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55"/>
      <c r="O1852" s="3"/>
    </row>
    <row r="1853" spans="1:15" s="4" customFormat="1" ht="10.5">
      <c r="A1853" s="1"/>
      <c r="B1853" s="2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55"/>
      <c r="O1853" s="3"/>
    </row>
    <row r="1854" spans="1:15" s="4" customFormat="1" ht="10.5">
      <c r="A1854" s="1"/>
      <c r="B1854" s="2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55"/>
      <c r="O1854" s="3"/>
    </row>
    <row r="1855" spans="1:15" s="4" customFormat="1" ht="10.5">
      <c r="A1855" s="1"/>
      <c r="B1855" s="2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55"/>
      <c r="O1855" s="3"/>
    </row>
    <row r="1856" spans="1:15" s="4" customFormat="1" ht="10.5">
      <c r="A1856" s="1"/>
      <c r="B1856" s="2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55"/>
      <c r="O1856" s="3"/>
    </row>
    <row r="1857" spans="1:15" s="4" customFormat="1" ht="10.5">
      <c r="A1857" s="1"/>
      <c r="B1857" s="2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55"/>
      <c r="O1857" s="3"/>
    </row>
    <row r="1858" spans="1:15" s="4" customFormat="1" ht="10.5">
      <c r="A1858" s="1"/>
      <c r="B1858" s="2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55"/>
      <c r="O1858" s="3"/>
    </row>
    <row r="1859" spans="1:15" s="4" customFormat="1" ht="10.5">
      <c r="A1859" s="1"/>
      <c r="B1859" s="2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55"/>
      <c r="O1859" s="3"/>
    </row>
    <row r="1860" spans="1:15" s="4" customFormat="1" ht="10.5">
      <c r="A1860" s="1"/>
      <c r="B1860" s="2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55"/>
      <c r="O1860" s="3"/>
    </row>
    <row r="1861" spans="1:15" s="4" customFormat="1" ht="10.5">
      <c r="A1861" s="1"/>
      <c r="B1861" s="2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55"/>
      <c r="O1861" s="3"/>
    </row>
    <row r="1862" spans="1:15" s="4" customFormat="1" ht="10.5">
      <c r="A1862" s="1"/>
      <c r="B1862" s="2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55"/>
      <c r="O1862" s="3"/>
    </row>
    <row r="1863" spans="1:15" s="4" customFormat="1" ht="10.5">
      <c r="A1863" s="1"/>
      <c r="B1863" s="2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55"/>
      <c r="O1863" s="3"/>
    </row>
    <row r="1864" spans="1:15" s="4" customFormat="1" ht="10.5">
      <c r="A1864" s="1"/>
      <c r="B1864" s="2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55"/>
      <c r="O1864" s="3"/>
    </row>
    <row r="1865" spans="1:15" s="4" customFormat="1" ht="10.5">
      <c r="A1865" s="1"/>
      <c r="B1865" s="2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55"/>
      <c r="O1865" s="3"/>
    </row>
    <row r="1866" spans="1:15" s="4" customFormat="1" ht="10.5">
      <c r="A1866" s="1"/>
      <c r="B1866" s="2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55"/>
      <c r="O1866" s="3"/>
    </row>
    <row r="1867" spans="1:15" s="4" customFormat="1" ht="10.5">
      <c r="A1867" s="1"/>
      <c r="B1867" s="2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55"/>
      <c r="O1867" s="3"/>
    </row>
    <row r="1868" spans="1:15" s="4" customFormat="1" ht="10.5">
      <c r="A1868" s="1"/>
      <c r="B1868" s="2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55"/>
      <c r="O1868" s="3"/>
    </row>
    <row r="1869" spans="1:15" s="4" customFormat="1" ht="10.5">
      <c r="A1869" s="1"/>
      <c r="B1869" s="2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55"/>
      <c r="O1869" s="3"/>
    </row>
    <row r="1870" spans="1:15" s="4" customFormat="1" ht="10.5">
      <c r="A1870" s="1"/>
      <c r="B1870" s="2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55"/>
      <c r="O1870" s="3"/>
    </row>
    <row r="1871" spans="1:15" s="4" customFormat="1" ht="10.5">
      <c r="A1871" s="1"/>
      <c r="B1871" s="2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55"/>
      <c r="O1871" s="3"/>
    </row>
    <row r="1872" spans="1:15" s="4" customFormat="1" ht="10.5">
      <c r="A1872" s="1"/>
      <c r="B1872" s="2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55"/>
      <c r="O1872" s="3"/>
    </row>
    <row r="1873" spans="1:15" s="4" customFormat="1" ht="10.5">
      <c r="A1873" s="1"/>
      <c r="B1873" s="2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55"/>
      <c r="O1873" s="3"/>
    </row>
    <row r="1874" spans="1:15" s="4" customFormat="1" ht="10.5">
      <c r="A1874" s="1"/>
      <c r="B1874" s="2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55"/>
      <c r="O1874" s="3"/>
    </row>
    <row r="1875" spans="1:15" s="4" customFormat="1" ht="10.5">
      <c r="A1875" s="1"/>
      <c r="B1875" s="2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55"/>
      <c r="O1875" s="3"/>
    </row>
    <row r="1876" spans="1:15" s="4" customFormat="1" ht="10.5">
      <c r="A1876" s="1"/>
      <c r="B1876" s="2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55"/>
      <c r="O1876" s="3"/>
    </row>
    <row r="1877" spans="1:15" s="4" customFormat="1" ht="10.5">
      <c r="A1877" s="1"/>
      <c r="B1877" s="2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55"/>
      <c r="O1877" s="3"/>
    </row>
    <row r="1878" spans="1:15" s="4" customFormat="1" ht="10.5">
      <c r="A1878" s="1"/>
      <c r="B1878" s="2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55"/>
      <c r="O1878" s="3"/>
    </row>
    <row r="1879" spans="1:15" s="4" customFormat="1" ht="10.5">
      <c r="A1879" s="1"/>
      <c r="B1879" s="2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55"/>
      <c r="O1879" s="3"/>
    </row>
    <row r="1880" spans="1:15" s="4" customFormat="1" ht="10.5">
      <c r="A1880" s="1"/>
      <c r="B1880" s="2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55"/>
      <c r="O1880" s="3"/>
    </row>
    <row r="1881" spans="1:15" s="4" customFormat="1" ht="10.5">
      <c r="A1881" s="1"/>
      <c r="B1881" s="2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55"/>
      <c r="O1881" s="3"/>
    </row>
    <row r="1882" spans="1:15" s="4" customFormat="1" ht="10.5">
      <c r="A1882" s="1"/>
      <c r="B1882" s="2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55"/>
      <c r="O1882" s="3"/>
    </row>
    <row r="1883" spans="1:15" s="4" customFormat="1" ht="10.5">
      <c r="A1883" s="1"/>
      <c r="B1883" s="2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55"/>
      <c r="O1883" s="3"/>
    </row>
    <row r="1884" spans="1:15" s="4" customFormat="1" ht="10.5">
      <c r="A1884" s="1"/>
      <c r="B1884" s="2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55"/>
      <c r="O1884" s="3"/>
    </row>
    <row r="1885" spans="1:15" s="4" customFormat="1" ht="10.5">
      <c r="A1885" s="1"/>
      <c r="B1885" s="2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55"/>
      <c r="O1885" s="3"/>
    </row>
    <row r="1886" spans="1:15" s="4" customFormat="1" ht="10.5">
      <c r="A1886" s="1"/>
      <c r="B1886" s="2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55"/>
      <c r="O1886" s="3"/>
    </row>
    <row r="1887" spans="1:15" s="4" customFormat="1" ht="10.5">
      <c r="A1887" s="1"/>
      <c r="B1887" s="2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55"/>
      <c r="O1887" s="3"/>
    </row>
    <row r="1888" spans="1:15" s="4" customFormat="1" ht="10.5">
      <c r="A1888" s="1"/>
      <c r="B1888" s="2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55"/>
      <c r="O1888" s="3"/>
    </row>
    <row r="1889" spans="1:15" s="4" customFormat="1" ht="10.5">
      <c r="A1889" s="1"/>
      <c r="B1889" s="2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55"/>
      <c r="O1889" s="3"/>
    </row>
    <row r="1890" spans="1:15" s="4" customFormat="1" ht="10.5">
      <c r="A1890" s="1"/>
      <c r="B1890" s="2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55"/>
      <c r="O1890" s="3"/>
    </row>
    <row r="1891" spans="1:15" s="4" customFormat="1" ht="10.5">
      <c r="A1891" s="1"/>
      <c r="B1891" s="2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55"/>
      <c r="O1891" s="3"/>
    </row>
    <row r="1892" spans="1:15" s="4" customFormat="1" ht="10.5">
      <c r="A1892" s="1"/>
      <c r="B1892" s="2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55"/>
      <c r="O1892" s="3"/>
    </row>
    <row r="1893" spans="1:15" s="4" customFormat="1" ht="10.5">
      <c r="A1893" s="1"/>
      <c r="B1893" s="2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55"/>
      <c r="O1893" s="3"/>
    </row>
    <row r="1894" spans="1:15" s="4" customFormat="1" ht="10.5">
      <c r="A1894" s="1"/>
      <c r="B1894" s="2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55"/>
      <c r="O1894" s="3"/>
    </row>
    <row r="1895" spans="1:15" s="4" customFormat="1" ht="10.5">
      <c r="A1895" s="1"/>
      <c r="B1895" s="2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55"/>
      <c r="O1895" s="3"/>
    </row>
    <row r="1896" spans="1:15" s="4" customFormat="1" ht="10.5">
      <c r="A1896" s="1"/>
      <c r="B1896" s="2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55"/>
      <c r="O1896" s="3"/>
    </row>
    <row r="1897" spans="1:15" s="4" customFormat="1" ht="10.5">
      <c r="A1897" s="1"/>
      <c r="B1897" s="2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55"/>
      <c r="O1897" s="3"/>
    </row>
    <row r="1898" spans="1:15" s="4" customFormat="1" ht="10.5">
      <c r="A1898" s="1"/>
      <c r="B1898" s="2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55"/>
      <c r="O1898" s="3"/>
    </row>
    <row r="1899" spans="1:15" s="4" customFormat="1" ht="10.5">
      <c r="A1899" s="1"/>
      <c r="B1899" s="2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55"/>
      <c r="O1899" s="3"/>
    </row>
    <row r="1900" spans="1:15" s="4" customFormat="1" ht="10.5">
      <c r="A1900" s="1"/>
      <c r="B1900" s="2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55"/>
      <c r="O1900" s="3"/>
    </row>
    <row r="1901" spans="1:15" s="4" customFormat="1" ht="10.5">
      <c r="A1901" s="1"/>
      <c r="B1901" s="2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55"/>
      <c r="O1901" s="3"/>
    </row>
    <row r="1902" spans="1:15" s="4" customFormat="1" ht="10.5">
      <c r="A1902" s="1"/>
      <c r="B1902" s="2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55"/>
      <c r="O1902" s="3"/>
    </row>
    <row r="1903" spans="1:15" s="4" customFormat="1" ht="10.5">
      <c r="A1903" s="1"/>
      <c r="B1903" s="2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55"/>
      <c r="O1903" s="3"/>
    </row>
    <row r="1904" spans="1:15" s="4" customFormat="1" ht="10.5">
      <c r="A1904" s="1"/>
      <c r="B1904" s="2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55"/>
      <c r="O1904" s="3"/>
    </row>
    <row r="1905" spans="1:15" s="4" customFormat="1" ht="10.5">
      <c r="A1905" s="1"/>
      <c r="B1905" s="2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55"/>
      <c r="O1905" s="3"/>
    </row>
    <row r="1906" spans="1:15" s="4" customFormat="1" ht="10.5">
      <c r="A1906" s="1"/>
      <c r="B1906" s="2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55"/>
      <c r="O1906" s="3"/>
    </row>
    <row r="1907" spans="1:15" s="4" customFormat="1" ht="10.5">
      <c r="A1907" s="1"/>
      <c r="B1907" s="2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55"/>
      <c r="O1907" s="3"/>
    </row>
    <row r="1908" spans="1:15" s="4" customFormat="1" ht="10.5">
      <c r="A1908" s="1"/>
      <c r="B1908" s="2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55"/>
      <c r="O1908" s="3"/>
    </row>
    <row r="1909" spans="1:15" s="4" customFormat="1" ht="10.5">
      <c r="A1909" s="1"/>
      <c r="B1909" s="2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55"/>
      <c r="O1909" s="3"/>
    </row>
    <row r="1910" spans="1:15" s="4" customFormat="1" ht="10.5">
      <c r="A1910" s="1"/>
      <c r="B1910" s="2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55"/>
      <c r="O1910" s="3"/>
    </row>
    <row r="1911" spans="1:15" s="4" customFormat="1" ht="10.5">
      <c r="A1911" s="1"/>
      <c r="B1911" s="2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55"/>
      <c r="O1911" s="3"/>
    </row>
    <row r="1912" spans="1:15" s="4" customFormat="1" ht="10.5">
      <c r="A1912" s="1"/>
      <c r="B1912" s="2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55"/>
      <c r="O1912" s="3"/>
    </row>
    <row r="1913" spans="1:15" s="4" customFormat="1" ht="10.5">
      <c r="A1913" s="1"/>
      <c r="B1913" s="2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55"/>
      <c r="O1913" s="3"/>
    </row>
    <row r="1914" spans="1:15" s="4" customFormat="1" ht="10.5">
      <c r="A1914" s="1"/>
      <c r="B1914" s="2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55"/>
      <c r="O1914" s="3"/>
    </row>
    <row r="1915" spans="1:15" s="4" customFormat="1" ht="10.5">
      <c r="A1915" s="1"/>
      <c r="B1915" s="2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55"/>
      <c r="O1915" s="3"/>
    </row>
    <row r="1916" spans="1:15" s="4" customFormat="1" ht="10.5">
      <c r="A1916" s="1"/>
      <c r="B1916" s="2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55"/>
      <c r="O1916" s="3"/>
    </row>
    <row r="1917" spans="1:15" s="4" customFormat="1" ht="10.5">
      <c r="A1917" s="1"/>
      <c r="B1917" s="2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55"/>
      <c r="O1917" s="3"/>
    </row>
    <row r="1918" spans="1:15" s="4" customFormat="1" ht="10.5">
      <c r="A1918" s="1"/>
      <c r="B1918" s="2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55"/>
      <c r="O1918" s="3"/>
    </row>
    <row r="1919" spans="1:15" s="4" customFormat="1" ht="10.5">
      <c r="A1919" s="1"/>
      <c r="B1919" s="2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55"/>
      <c r="O1919" s="3"/>
    </row>
    <row r="1920" spans="1:15" s="4" customFormat="1" ht="10.5">
      <c r="A1920" s="1"/>
      <c r="B1920" s="2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55"/>
      <c r="O1920" s="3"/>
    </row>
    <row r="1921" spans="1:15" s="4" customFormat="1" ht="10.5">
      <c r="A1921" s="1"/>
      <c r="B1921" s="2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55"/>
      <c r="O1921" s="3"/>
    </row>
    <row r="1922" spans="1:15" s="4" customFormat="1" ht="10.5">
      <c r="A1922" s="1"/>
      <c r="B1922" s="2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55"/>
      <c r="O1922" s="3"/>
    </row>
    <row r="1923" spans="1:15" s="4" customFormat="1" ht="10.5">
      <c r="A1923" s="1"/>
      <c r="B1923" s="2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55"/>
      <c r="O1923" s="3"/>
    </row>
    <row r="1924" spans="1:15" s="4" customFormat="1" ht="10.5">
      <c r="A1924" s="1"/>
      <c r="B1924" s="2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55"/>
      <c r="O1924" s="3"/>
    </row>
    <row r="1925" spans="1:15" s="4" customFormat="1" ht="10.5">
      <c r="A1925" s="1"/>
      <c r="B1925" s="2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55"/>
      <c r="O1925" s="3"/>
    </row>
    <row r="1926" spans="1:15" s="4" customFormat="1" ht="10.5">
      <c r="A1926" s="1"/>
      <c r="B1926" s="2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55"/>
      <c r="O1926" s="3"/>
    </row>
    <row r="1927" spans="1:15" s="4" customFormat="1" ht="10.5">
      <c r="A1927" s="1"/>
      <c r="B1927" s="2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55"/>
      <c r="O1927" s="3"/>
    </row>
    <row r="1928" spans="1:15" s="4" customFormat="1" ht="10.5">
      <c r="A1928" s="1"/>
      <c r="B1928" s="2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55"/>
      <c r="O1928" s="3"/>
    </row>
    <row r="1929" spans="1:15" s="4" customFormat="1" ht="10.5">
      <c r="A1929" s="1"/>
      <c r="B1929" s="2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55"/>
      <c r="O1929" s="3"/>
    </row>
    <row r="1930" spans="1:15" s="4" customFormat="1" ht="10.5">
      <c r="A1930" s="1"/>
      <c r="B1930" s="2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55"/>
      <c r="O1930" s="3"/>
    </row>
    <row r="1931" spans="1:15" s="4" customFormat="1" ht="10.5">
      <c r="A1931" s="1"/>
      <c r="B1931" s="2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55"/>
      <c r="O1931" s="3"/>
    </row>
    <row r="1932" spans="1:15" s="4" customFormat="1" ht="10.5">
      <c r="A1932" s="1"/>
      <c r="B1932" s="2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55"/>
      <c r="O1932" s="3"/>
    </row>
    <row r="1933" spans="1:15" s="4" customFormat="1" ht="10.5">
      <c r="A1933" s="1"/>
      <c r="B1933" s="2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55"/>
      <c r="O1933" s="3"/>
    </row>
    <row r="1934" spans="1:15" s="4" customFormat="1" ht="10.5">
      <c r="A1934" s="1"/>
      <c r="B1934" s="2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55"/>
      <c r="O1934" s="3"/>
    </row>
    <row r="1935" spans="1:15" s="4" customFormat="1" ht="10.5">
      <c r="A1935" s="1"/>
      <c r="B1935" s="2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55"/>
      <c r="O1935" s="3"/>
    </row>
    <row r="1936" spans="1:15" s="4" customFormat="1" ht="10.5">
      <c r="A1936" s="1"/>
      <c r="B1936" s="2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55"/>
      <c r="O1936" s="3"/>
    </row>
    <row r="1937" spans="1:15" s="4" customFormat="1" ht="10.5">
      <c r="A1937" s="1"/>
      <c r="B1937" s="2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55"/>
      <c r="O1937" s="3"/>
    </row>
    <row r="1938" spans="1:15" s="4" customFormat="1" ht="10.5">
      <c r="A1938" s="1"/>
      <c r="B1938" s="2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55"/>
      <c r="O1938" s="3"/>
    </row>
    <row r="1939" spans="1:15" s="4" customFormat="1" ht="10.5">
      <c r="A1939" s="1"/>
      <c r="B1939" s="2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55"/>
      <c r="O1939" s="3"/>
    </row>
    <row r="1940" spans="1:15" s="4" customFormat="1" ht="10.5">
      <c r="A1940" s="1"/>
      <c r="B1940" s="2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55"/>
      <c r="O1940" s="3"/>
    </row>
    <row r="1941" spans="1:15" s="4" customFormat="1" ht="10.5">
      <c r="A1941" s="1"/>
      <c r="B1941" s="2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55"/>
      <c r="O1941" s="3"/>
    </row>
    <row r="1942" spans="1:15" s="4" customFormat="1" ht="10.5">
      <c r="A1942" s="1"/>
      <c r="B1942" s="2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55"/>
      <c r="O1942" s="3"/>
    </row>
    <row r="1943" spans="1:15" s="4" customFormat="1" ht="10.5">
      <c r="A1943" s="1"/>
      <c r="B1943" s="2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55"/>
      <c r="O1943" s="3"/>
    </row>
    <row r="1944" spans="1:15" s="4" customFormat="1" ht="10.5">
      <c r="A1944" s="1"/>
      <c r="B1944" s="2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55"/>
      <c r="O1944" s="3"/>
    </row>
    <row r="1945" spans="1:15" s="4" customFormat="1" ht="10.5">
      <c r="A1945" s="1"/>
      <c r="B1945" s="2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55"/>
      <c r="O1945" s="3"/>
    </row>
    <row r="1946" spans="1:15" s="4" customFormat="1" ht="10.5">
      <c r="A1946" s="1"/>
      <c r="B1946" s="2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55"/>
      <c r="O1946" s="3"/>
    </row>
    <row r="1947" spans="1:15" s="4" customFormat="1" ht="10.5">
      <c r="A1947" s="1"/>
      <c r="B1947" s="2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55"/>
      <c r="O1947" s="3"/>
    </row>
    <row r="1948" spans="1:15" s="4" customFormat="1" ht="10.5">
      <c r="A1948" s="1"/>
      <c r="B1948" s="2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55"/>
      <c r="O1948" s="3"/>
    </row>
    <row r="1949" spans="1:15" s="4" customFormat="1" ht="10.5">
      <c r="A1949" s="1"/>
      <c r="B1949" s="2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55"/>
      <c r="O1949" s="3"/>
    </row>
    <row r="1950" spans="1:15" s="4" customFormat="1" ht="10.5">
      <c r="A1950" s="1"/>
      <c r="B1950" s="2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55"/>
      <c r="O1950" s="3"/>
    </row>
    <row r="1951" spans="1:15" s="4" customFormat="1" ht="10.5">
      <c r="A1951" s="1"/>
      <c r="B1951" s="2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55"/>
      <c r="O1951" s="3"/>
    </row>
    <row r="1952" spans="1:15" s="4" customFormat="1" ht="10.5">
      <c r="A1952" s="1"/>
      <c r="B1952" s="2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55"/>
      <c r="O1952" s="3"/>
    </row>
    <row r="1953" spans="1:15" s="4" customFormat="1" ht="10.5">
      <c r="A1953" s="1"/>
      <c r="B1953" s="2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55"/>
      <c r="O1953" s="3"/>
    </row>
    <row r="1954" spans="1:15" s="4" customFormat="1" ht="10.5">
      <c r="A1954" s="1"/>
      <c r="B1954" s="2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55"/>
      <c r="O1954" s="3"/>
    </row>
    <row r="1955" spans="1:15" s="4" customFormat="1" ht="10.5">
      <c r="A1955" s="1"/>
      <c r="B1955" s="2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55"/>
      <c r="O1955" s="3"/>
    </row>
    <row r="1956" spans="1:15" s="4" customFormat="1" ht="10.5">
      <c r="A1956" s="1"/>
      <c r="B1956" s="2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55"/>
      <c r="O1956" s="3"/>
    </row>
    <row r="1957" spans="1:15" s="4" customFormat="1" ht="10.5">
      <c r="A1957" s="1"/>
      <c r="B1957" s="2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55"/>
      <c r="O1957" s="3"/>
    </row>
    <row r="1958" spans="1:15" s="4" customFormat="1" ht="10.5">
      <c r="A1958" s="1"/>
      <c r="B1958" s="2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55"/>
      <c r="O1958" s="3"/>
    </row>
    <row r="1959" spans="1:15" s="4" customFormat="1" ht="10.5">
      <c r="A1959" s="1"/>
      <c r="B1959" s="2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55"/>
      <c r="O1959" s="3"/>
    </row>
    <row r="1960" spans="1:15" s="4" customFormat="1" ht="10.5">
      <c r="A1960" s="1"/>
      <c r="B1960" s="2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55"/>
      <c r="O1960" s="3"/>
    </row>
    <row r="1961" spans="1:15" s="4" customFormat="1" ht="10.5">
      <c r="A1961" s="1"/>
      <c r="B1961" s="2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55"/>
      <c r="O1961" s="3"/>
    </row>
    <row r="1962" spans="1:15" s="4" customFormat="1" ht="10.5">
      <c r="A1962" s="1"/>
      <c r="B1962" s="2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55"/>
      <c r="O1962" s="3"/>
    </row>
    <row r="1963" spans="1:15" s="4" customFormat="1" ht="10.5">
      <c r="A1963" s="1"/>
      <c r="B1963" s="2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55"/>
      <c r="O1963" s="3"/>
    </row>
    <row r="1964" spans="1:15" s="4" customFormat="1" ht="10.5">
      <c r="A1964" s="1"/>
      <c r="B1964" s="2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55"/>
      <c r="O1964" s="3"/>
    </row>
    <row r="1965" spans="1:15" s="4" customFormat="1" ht="10.5">
      <c r="A1965" s="1"/>
      <c r="B1965" s="2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55"/>
      <c r="O1965" s="3"/>
    </row>
    <row r="1966" spans="1:15" s="4" customFormat="1" ht="10.5">
      <c r="A1966" s="1"/>
      <c r="B1966" s="2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55"/>
      <c r="O1966" s="3"/>
    </row>
    <row r="1967" spans="1:15" s="4" customFormat="1" ht="10.5">
      <c r="A1967" s="1"/>
      <c r="B1967" s="2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55"/>
      <c r="O1967" s="3"/>
    </row>
    <row r="1968" spans="1:15" s="4" customFormat="1" ht="10.5">
      <c r="A1968" s="1"/>
      <c r="B1968" s="2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55"/>
      <c r="O1968" s="3"/>
    </row>
    <row r="1969" spans="1:15" s="4" customFormat="1" ht="10.5">
      <c r="A1969" s="1"/>
      <c r="B1969" s="2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55"/>
      <c r="O1969" s="3"/>
    </row>
    <row r="1970" spans="1:15" s="4" customFormat="1" ht="10.5">
      <c r="A1970" s="1"/>
      <c r="B1970" s="2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55"/>
      <c r="O1970" s="3"/>
    </row>
    <row r="1971" spans="1:15" s="4" customFormat="1" ht="10.5">
      <c r="A1971" s="1"/>
      <c r="B1971" s="2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55"/>
      <c r="O1971" s="3"/>
    </row>
    <row r="1972" spans="1:15" s="4" customFormat="1" ht="10.5">
      <c r="A1972" s="1"/>
      <c r="B1972" s="2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55"/>
      <c r="O1972" s="3"/>
    </row>
    <row r="1973" spans="1:15" s="4" customFormat="1" ht="10.5">
      <c r="A1973" s="1"/>
      <c r="B1973" s="2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55"/>
      <c r="O1973" s="3"/>
    </row>
    <row r="1974" spans="1:15" s="4" customFormat="1" ht="10.5">
      <c r="A1974" s="1"/>
      <c r="B1974" s="2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55"/>
      <c r="O1974" s="3"/>
    </row>
    <row r="1975" spans="1:15" s="4" customFormat="1" ht="10.5">
      <c r="A1975" s="1"/>
      <c r="B1975" s="2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55"/>
      <c r="O1975" s="3"/>
    </row>
    <row r="1976" spans="1:15" s="4" customFormat="1" ht="10.5">
      <c r="A1976" s="1"/>
      <c r="B1976" s="2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55"/>
      <c r="O1976" s="3"/>
    </row>
    <row r="1977" spans="1:15" s="4" customFormat="1" ht="10.5">
      <c r="A1977" s="1"/>
      <c r="B1977" s="2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55"/>
      <c r="O1977" s="3"/>
    </row>
    <row r="1978" spans="1:15" s="4" customFormat="1" ht="10.5">
      <c r="A1978" s="1"/>
      <c r="B1978" s="2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55"/>
      <c r="O1978" s="3"/>
    </row>
    <row r="1979" spans="1:15" s="4" customFormat="1" ht="10.5">
      <c r="A1979" s="1"/>
      <c r="B1979" s="2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55"/>
      <c r="O1979" s="3"/>
    </row>
    <row r="1980" spans="1:15" s="4" customFormat="1" ht="10.5">
      <c r="A1980" s="1"/>
      <c r="B1980" s="2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55"/>
      <c r="O1980" s="3"/>
    </row>
    <row r="1981" spans="1:15" s="4" customFormat="1" ht="10.5">
      <c r="A1981" s="1"/>
      <c r="B1981" s="2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55"/>
      <c r="O1981" s="3"/>
    </row>
    <row r="1982" spans="1:15" s="4" customFormat="1" ht="10.5">
      <c r="A1982" s="1"/>
      <c r="B1982" s="2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55"/>
      <c r="O1982" s="3"/>
    </row>
    <row r="1983" spans="1:15" s="4" customFormat="1" ht="10.5">
      <c r="A1983" s="1"/>
      <c r="B1983" s="2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55"/>
      <c r="O1983" s="3"/>
    </row>
    <row r="1984" spans="1:15" s="4" customFormat="1" ht="10.5">
      <c r="A1984" s="1"/>
      <c r="B1984" s="2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55"/>
      <c r="O1984" s="3"/>
    </row>
    <row r="1985" spans="1:15" s="4" customFormat="1" ht="10.5">
      <c r="A1985" s="1"/>
      <c r="B1985" s="2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55"/>
      <c r="O1985" s="3"/>
    </row>
    <row r="1986" spans="1:15" s="4" customFormat="1" ht="10.5">
      <c r="A1986" s="1"/>
      <c r="B1986" s="2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55"/>
      <c r="O1986" s="3"/>
    </row>
    <row r="1987" spans="1:15" s="4" customFormat="1" ht="10.5">
      <c r="A1987" s="1"/>
      <c r="B1987" s="2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55"/>
      <c r="O1987" s="3"/>
    </row>
    <row r="1988" spans="1:15" s="4" customFormat="1" ht="10.5">
      <c r="A1988" s="1"/>
      <c r="B1988" s="2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55"/>
      <c r="O1988" s="3"/>
    </row>
    <row r="1989" spans="1:15" s="4" customFormat="1" ht="10.5">
      <c r="A1989" s="1"/>
      <c r="B1989" s="2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55"/>
      <c r="O1989" s="3"/>
    </row>
    <row r="1990" spans="1:15" s="4" customFormat="1" ht="10.5">
      <c r="A1990" s="1"/>
      <c r="B1990" s="2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55"/>
      <c r="O1990" s="3"/>
    </row>
    <row r="1991" spans="1:15" s="4" customFormat="1" ht="10.5">
      <c r="A1991" s="1"/>
      <c r="B1991" s="2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55"/>
      <c r="O1991" s="3"/>
    </row>
    <row r="1992" spans="1:15" s="4" customFormat="1" ht="10.5">
      <c r="A1992" s="1"/>
      <c r="B1992" s="2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55"/>
      <c r="O1992" s="3"/>
    </row>
    <row r="1993" spans="1:15" s="4" customFormat="1" ht="10.5">
      <c r="A1993" s="1"/>
      <c r="B1993" s="2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55"/>
      <c r="O1993" s="3"/>
    </row>
    <row r="1994" spans="1:15" s="4" customFormat="1" ht="10.5">
      <c r="A1994" s="1"/>
      <c r="B1994" s="2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55"/>
      <c r="O1994" s="3"/>
    </row>
    <row r="1995" spans="1:15" s="4" customFormat="1" ht="10.5">
      <c r="A1995" s="1"/>
      <c r="B1995" s="2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55"/>
      <c r="O1995" s="3"/>
    </row>
    <row r="1996" spans="1:15" s="4" customFormat="1" ht="10.5">
      <c r="A1996" s="1"/>
      <c r="B1996" s="2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55"/>
      <c r="O1996" s="3"/>
    </row>
    <row r="1997" spans="1:15" s="4" customFormat="1" ht="10.5">
      <c r="A1997" s="1"/>
      <c r="B1997" s="2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55"/>
      <c r="O1997" s="3"/>
    </row>
    <row r="1998" spans="1:15" s="4" customFormat="1" ht="10.5">
      <c r="A1998" s="1"/>
      <c r="B1998" s="2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55"/>
      <c r="O1998" s="3"/>
    </row>
    <row r="1999" spans="1:15" s="4" customFormat="1" ht="10.5">
      <c r="A1999" s="1"/>
      <c r="B1999" s="2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55"/>
      <c r="O1999" s="3"/>
    </row>
    <row r="2000" spans="1:15" s="4" customFormat="1" ht="10.5">
      <c r="A2000" s="1"/>
      <c r="B2000" s="2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55"/>
      <c r="O2000" s="3"/>
    </row>
    <row r="2001" spans="1:15" s="4" customFormat="1" ht="10.5">
      <c r="A2001" s="1"/>
      <c r="B2001" s="2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55"/>
      <c r="O2001" s="3"/>
    </row>
    <row r="2002" spans="1:15" s="4" customFormat="1" ht="10.5">
      <c r="A2002" s="1"/>
      <c r="B2002" s="2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55"/>
      <c r="O2002" s="3"/>
    </row>
    <row r="2003" spans="1:15" s="4" customFormat="1" ht="10.5">
      <c r="A2003" s="1"/>
      <c r="B2003" s="2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55"/>
      <c r="O2003" s="3"/>
    </row>
    <row r="2004" spans="1:15" s="4" customFormat="1" ht="10.5">
      <c r="A2004" s="1"/>
      <c r="B2004" s="2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55"/>
      <c r="O2004" s="3"/>
    </row>
    <row r="2005" spans="1:15" s="4" customFormat="1" ht="10.5">
      <c r="A2005" s="1"/>
      <c r="B2005" s="2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55"/>
      <c r="O2005" s="3"/>
    </row>
    <row r="2006" spans="1:15" s="4" customFormat="1" ht="10.5">
      <c r="A2006" s="1"/>
      <c r="B2006" s="2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55"/>
      <c r="O2006" s="3"/>
    </row>
    <row r="2007" spans="1:15" s="4" customFormat="1" ht="10.5">
      <c r="A2007" s="1"/>
      <c r="B2007" s="2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55"/>
      <c r="O2007" s="3"/>
    </row>
    <row r="2008" spans="1:15" s="4" customFormat="1" ht="10.5">
      <c r="A2008" s="1"/>
      <c r="B2008" s="2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55"/>
      <c r="O2008" s="3"/>
    </row>
    <row r="2009" spans="1:15" s="4" customFormat="1" ht="10.5">
      <c r="A2009" s="1"/>
      <c r="B2009" s="2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55"/>
      <c r="O2009" s="3"/>
    </row>
    <row r="2010" spans="1:15" s="4" customFormat="1" ht="10.5">
      <c r="A2010" s="1"/>
      <c r="B2010" s="2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55"/>
      <c r="O2010" s="3"/>
    </row>
    <row r="2011" spans="1:15" s="4" customFormat="1" ht="10.5">
      <c r="A2011" s="1"/>
      <c r="B2011" s="2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55"/>
      <c r="O2011" s="3"/>
    </row>
    <row r="2012" spans="1:15" s="4" customFormat="1" ht="10.5">
      <c r="A2012" s="1"/>
      <c r="B2012" s="2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55"/>
      <c r="O2012" s="3"/>
    </row>
    <row r="2013" spans="1:15" s="4" customFormat="1" ht="10.5">
      <c r="A2013" s="1"/>
      <c r="B2013" s="2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55"/>
      <c r="O2013" s="3"/>
    </row>
    <row r="2014" spans="1:15" s="4" customFormat="1" ht="10.5">
      <c r="A2014" s="1"/>
      <c r="B2014" s="2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55"/>
      <c r="O2014" s="3"/>
    </row>
    <row r="2015" spans="1:15" s="4" customFormat="1" ht="10.5">
      <c r="A2015" s="1"/>
      <c r="B2015" s="2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55"/>
      <c r="O2015" s="3"/>
    </row>
    <row r="2016" spans="1:15" s="4" customFormat="1" ht="10.5">
      <c r="A2016" s="1"/>
      <c r="B2016" s="2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55"/>
      <c r="O2016" s="3"/>
    </row>
    <row r="2017" spans="1:15" s="4" customFormat="1" ht="10.5">
      <c r="A2017" s="1"/>
      <c r="B2017" s="2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55"/>
      <c r="O2017" s="3"/>
    </row>
    <row r="2018" spans="1:15" s="4" customFormat="1" ht="10.5">
      <c r="A2018" s="1"/>
      <c r="B2018" s="2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55"/>
      <c r="O2018" s="3"/>
    </row>
    <row r="2019" spans="1:15" s="4" customFormat="1" ht="10.5">
      <c r="A2019" s="1"/>
      <c r="B2019" s="2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55"/>
      <c r="O2019" s="3"/>
    </row>
    <row r="2020" spans="1:15" s="4" customFormat="1" ht="10.5">
      <c r="A2020" s="1"/>
      <c r="B2020" s="2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55"/>
      <c r="O2020" s="3"/>
    </row>
    <row r="2021" spans="1:15" s="4" customFormat="1" ht="10.5">
      <c r="A2021" s="1"/>
      <c r="B2021" s="2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55"/>
      <c r="O2021" s="3"/>
    </row>
    <row r="2022" spans="1:15" s="4" customFormat="1" ht="10.5">
      <c r="A2022" s="1"/>
      <c r="B2022" s="2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55"/>
      <c r="O2022" s="3"/>
    </row>
    <row r="2023" spans="1:15" s="4" customFormat="1" ht="10.5">
      <c r="A2023" s="1"/>
      <c r="B2023" s="2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55"/>
      <c r="O2023" s="3"/>
    </row>
    <row r="2024" spans="1:15" s="4" customFormat="1" ht="10.5">
      <c r="A2024" s="1"/>
      <c r="B2024" s="2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55"/>
      <c r="O2024" s="3"/>
    </row>
    <row r="2025" spans="1:15" s="4" customFormat="1" ht="10.5">
      <c r="A2025" s="1"/>
      <c r="B2025" s="2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55"/>
      <c r="O2025" s="3"/>
    </row>
    <row r="2026" spans="1:15" s="4" customFormat="1" ht="10.5">
      <c r="A2026" s="1"/>
      <c r="B2026" s="2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55"/>
      <c r="O2026" s="3"/>
    </row>
    <row r="2027" spans="1:15" s="4" customFormat="1" ht="10.5">
      <c r="A2027" s="1"/>
      <c r="B2027" s="2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55"/>
      <c r="O2027" s="3"/>
    </row>
    <row r="2028" spans="1:15" s="4" customFormat="1" ht="10.5">
      <c r="A2028" s="1"/>
      <c r="B2028" s="2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55"/>
      <c r="O2028" s="3"/>
    </row>
    <row r="2029" spans="1:15" s="4" customFormat="1" ht="10.5">
      <c r="A2029" s="1"/>
      <c r="B2029" s="2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55"/>
      <c r="O2029" s="3"/>
    </row>
    <row r="2030" spans="1:15" s="4" customFormat="1" ht="10.5">
      <c r="A2030" s="1"/>
      <c r="B2030" s="2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55"/>
      <c r="O2030" s="3"/>
    </row>
    <row r="2031" spans="1:15" s="4" customFormat="1" ht="10.5">
      <c r="A2031" s="1"/>
      <c r="B2031" s="2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55"/>
      <c r="O2031" s="3"/>
    </row>
    <row r="2032" spans="1:15" s="4" customFormat="1" ht="10.5">
      <c r="A2032" s="1"/>
      <c r="B2032" s="2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55"/>
      <c r="O2032" s="3"/>
    </row>
    <row r="2033" spans="1:15" s="4" customFormat="1" ht="10.5">
      <c r="A2033" s="1"/>
      <c r="B2033" s="2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55"/>
      <c r="O2033" s="3"/>
    </row>
    <row r="2034" spans="1:15" s="4" customFormat="1" ht="10.5">
      <c r="A2034" s="1"/>
      <c r="B2034" s="2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55"/>
      <c r="O2034" s="3"/>
    </row>
    <row r="2035" spans="1:15" s="4" customFormat="1" ht="10.5">
      <c r="A2035" s="1"/>
      <c r="B2035" s="2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55"/>
      <c r="O2035" s="3"/>
    </row>
    <row r="2036" spans="1:15" s="4" customFormat="1" ht="10.5">
      <c r="A2036" s="1"/>
      <c r="B2036" s="2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55"/>
      <c r="O2036" s="3"/>
    </row>
    <row r="2037" spans="1:15" s="4" customFormat="1" ht="10.5">
      <c r="A2037" s="1"/>
      <c r="B2037" s="2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55"/>
      <c r="O2037" s="3"/>
    </row>
    <row r="2038" spans="1:15" s="4" customFormat="1" ht="10.5">
      <c r="A2038" s="1"/>
      <c r="B2038" s="2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55"/>
      <c r="O2038" s="3"/>
    </row>
    <row r="2039" spans="1:15" s="4" customFormat="1" ht="10.5">
      <c r="A2039" s="1"/>
      <c r="B2039" s="2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55"/>
      <c r="O2039" s="3"/>
    </row>
    <row r="2040" spans="1:15" s="4" customFormat="1" ht="10.5">
      <c r="A2040" s="1"/>
      <c r="B2040" s="2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55"/>
      <c r="O2040" s="3"/>
    </row>
    <row r="2041" spans="1:15" s="4" customFormat="1" ht="10.5">
      <c r="A2041" s="1"/>
      <c r="B2041" s="2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55"/>
      <c r="O2041" s="3"/>
    </row>
    <row r="2042" spans="1:15" s="4" customFormat="1" ht="10.5">
      <c r="A2042" s="1"/>
      <c r="B2042" s="2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55"/>
      <c r="O2042" s="3"/>
    </row>
    <row r="2043" spans="1:15" s="4" customFormat="1" ht="10.5">
      <c r="A2043" s="1"/>
      <c r="B2043" s="2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55"/>
      <c r="O2043" s="3"/>
    </row>
    <row r="2044" spans="1:15" s="4" customFormat="1" ht="10.5">
      <c r="A2044" s="1"/>
      <c r="B2044" s="2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55"/>
      <c r="O2044" s="3"/>
    </row>
    <row r="2045" spans="1:15" s="4" customFormat="1" ht="10.5">
      <c r="A2045" s="1"/>
      <c r="B2045" s="2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55"/>
      <c r="O2045" s="3"/>
    </row>
    <row r="2046" spans="1:15" s="4" customFormat="1" ht="10.5">
      <c r="A2046" s="1"/>
      <c r="B2046" s="2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55"/>
      <c r="O2046" s="3"/>
    </row>
    <row r="2047" spans="1:15" s="4" customFormat="1" ht="10.5">
      <c r="A2047" s="1"/>
      <c r="B2047" s="2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55"/>
      <c r="O2047" s="3"/>
    </row>
    <row r="2048" spans="1:15" s="4" customFormat="1" ht="10.5">
      <c r="A2048" s="1"/>
      <c r="B2048" s="2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55"/>
      <c r="O2048" s="3"/>
    </row>
    <row r="2049" spans="1:15" s="4" customFormat="1" ht="10.5">
      <c r="A2049" s="1"/>
      <c r="B2049" s="2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55"/>
      <c r="O2049" s="3"/>
    </row>
    <row r="2050" spans="1:15" s="4" customFormat="1" ht="10.5">
      <c r="A2050" s="1"/>
      <c r="B2050" s="2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55"/>
      <c r="O2050" s="3"/>
    </row>
    <row r="2051" spans="1:15" s="4" customFormat="1" ht="10.5">
      <c r="A2051" s="1"/>
      <c r="B2051" s="2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55"/>
      <c r="O2051" s="3"/>
    </row>
    <row r="2052" spans="1:15" s="4" customFormat="1" ht="10.5">
      <c r="A2052" s="1"/>
      <c r="B2052" s="2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55"/>
      <c r="O2052" s="3"/>
    </row>
    <row r="2053" spans="1:15" s="4" customFormat="1" ht="10.5">
      <c r="A2053" s="1"/>
      <c r="B2053" s="2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55"/>
      <c r="O2053" s="3"/>
    </row>
    <row r="2054" spans="1:15" s="4" customFormat="1" ht="10.5">
      <c r="A2054" s="1"/>
      <c r="B2054" s="2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55"/>
      <c r="O2054" s="3"/>
    </row>
    <row r="2055" spans="1:15" s="4" customFormat="1" ht="10.5">
      <c r="A2055" s="1"/>
      <c r="B2055" s="2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55"/>
      <c r="O2055" s="3"/>
    </row>
    <row r="2056" spans="1:15" s="4" customFormat="1" ht="10.5">
      <c r="A2056" s="1"/>
      <c r="B2056" s="2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55"/>
      <c r="O2056" s="3"/>
    </row>
    <row r="2057" spans="1:15" s="4" customFormat="1" ht="10.5">
      <c r="A2057" s="1"/>
      <c r="B2057" s="2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55"/>
      <c r="O2057" s="3"/>
    </row>
    <row r="2058" spans="1:15" s="4" customFormat="1" ht="10.5">
      <c r="A2058" s="1"/>
      <c r="B2058" s="2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55"/>
      <c r="O2058" s="3"/>
    </row>
    <row r="2059" spans="1:15" s="4" customFormat="1" ht="10.5">
      <c r="A2059" s="1"/>
      <c r="B2059" s="2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55"/>
      <c r="O2059" s="3"/>
    </row>
    <row r="2060" spans="1:15" s="4" customFormat="1" ht="10.5">
      <c r="A2060" s="1"/>
      <c r="B2060" s="2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55"/>
      <c r="O2060" s="3"/>
    </row>
    <row r="2061" spans="1:15" s="4" customFormat="1" ht="10.5">
      <c r="A2061" s="1"/>
      <c r="B2061" s="2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55"/>
      <c r="O2061" s="3"/>
    </row>
    <row r="2062" spans="1:15" s="4" customFormat="1" ht="10.5">
      <c r="A2062" s="1"/>
      <c r="B2062" s="2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55"/>
      <c r="O2062" s="3"/>
    </row>
    <row r="2063" spans="1:15" s="4" customFormat="1" ht="10.5">
      <c r="A2063" s="1"/>
      <c r="B2063" s="2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55"/>
      <c r="O2063" s="3"/>
    </row>
    <row r="2064" spans="1:15" s="4" customFormat="1" ht="10.5">
      <c r="A2064" s="1"/>
      <c r="B2064" s="2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55"/>
      <c r="O2064" s="3"/>
    </row>
    <row r="2065" spans="1:15" s="4" customFormat="1" ht="10.5">
      <c r="A2065" s="1"/>
      <c r="B2065" s="2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55"/>
      <c r="O2065" s="3"/>
    </row>
    <row r="2066" spans="1:15" s="4" customFormat="1" ht="10.5">
      <c r="A2066" s="1"/>
      <c r="B2066" s="2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55"/>
      <c r="O2066" s="3"/>
    </row>
    <row r="2067" spans="1:15" s="4" customFormat="1" ht="10.5">
      <c r="A2067" s="1"/>
      <c r="B2067" s="2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55"/>
      <c r="O2067" s="3"/>
    </row>
    <row r="2068" spans="1:15" s="4" customFormat="1" ht="10.5">
      <c r="A2068" s="1"/>
      <c r="B2068" s="2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55"/>
      <c r="O2068" s="3"/>
    </row>
    <row r="2069" spans="1:15" s="4" customFormat="1" ht="10.5">
      <c r="A2069" s="1"/>
      <c r="B2069" s="2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55"/>
      <c r="O2069" s="3"/>
    </row>
    <row r="2070" spans="1:15" s="4" customFormat="1" ht="10.5">
      <c r="A2070" s="1"/>
      <c r="B2070" s="2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55"/>
      <c r="O2070" s="3"/>
    </row>
    <row r="2071" spans="1:15" s="4" customFormat="1" ht="10.5">
      <c r="A2071" s="1"/>
      <c r="B2071" s="2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55"/>
      <c r="O2071" s="3"/>
    </row>
    <row r="2072" spans="1:15" s="4" customFormat="1" ht="10.5">
      <c r="A2072" s="1"/>
      <c r="B2072" s="2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55"/>
      <c r="O2072" s="3"/>
    </row>
    <row r="2073" spans="1:15" s="4" customFormat="1" ht="10.5">
      <c r="A2073" s="1"/>
      <c r="B2073" s="2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55"/>
      <c r="O2073" s="3"/>
    </row>
    <row r="2074" spans="1:15" s="4" customFormat="1" ht="10.5">
      <c r="A2074" s="1"/>
      <c r="B2074" s="2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55"/>
      <c r="O2074" s="3"/>
    </row>
    <row r="2075" spans="1:15" s="4" customFormat="1" ht="10.5">
      <c r="A2075" s="1"/>
      <c r="B2075" s="2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55"/>
      <c r="O2075" s="3"/>
    </row>
    <row r="2076" spans="1:15" s="4" customFormat="1" ht="10.5">
      <c r="A2076" s="1"/>
      <c r="B2076" s="2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55"/>
      <c r="O2076" s="3"/>
    </row>
    <row r="2077" spans="1:15" s="4" customFormat="1" ht="10.5">
      <c r="A2077" s="1"/>
      <c r="B2077" s="2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55"/>
      <c r="O2077" s="3"/>
    </row>
    <row r="2078" spans="1:15" s="4" customFormat="1" ht="10.5">
      <c r="A2078" s="1"/>
      <c r="B2078" s="2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55"/>
      <c r="O2078" s="3"/>
    </row>
    <row r="2079" spans="1:15" s="4" customFormat="1" ht="10.5">
      <c r="A2079" s="1"/>
      <c r="B2079" s="2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55"/>
      <c r="O2079" s="3"/>
    </row>
    <row r="2080" spans="1:15" s="4" customFormat="1" ht="10.5">
      <c r="A2080" s="1"/>
      <c r="B2080" s="2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55"/>
      <c r="O2080" s="3"/>
    </row>
    <row r="2081" spans="1:15" s="4" customFormat="1" ht="10.5">
      <c r="A2081" s="1"/>
      <c r="B2081" s="2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55"/>
      <c r="O2081" s="3"/>
    </row>
    <row r="2082" spans="1:15" s="4" customFormat="1" ht="10.5">
      <c r="A2082" s="1"/>
      <c r="B2082" s="2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55"/>
      <c r="O2082" s="3"/>
    </row>
    <row r="2083" spans="1:15" s="4" customFormat="1" ht="10.5">
      <c r="A2083" s="1"/>
      <c r="B2083" s="2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55"/>
      <c r="O2083" s="3"/>
    </row>
    <row r="2084" spans="1:15" s="4" customFormat="1" ht="10.5">
      <c r="A2084" s="1"/>
      <c r="B2084" s="2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55"/>
      <c r="O2084" s="3"/>
    </row>
    <row r="2085" spans="1:15" s="4" customFormat="1" ht="10.5">
      <c r="A2085" s="1"/>
      <c r="B2085" s="2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55"/>
      <c r="O2085" s="3"/>
    </row>
    <row r="2086" spans="1:15" s="4" customFormat="1" ht="10.5">
      <c r="A2086" s="1"/>
      <c r="B2086" s="2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55"/>
      <c r="O2086" s="3"/>
    </row>
    <row r="2087" spans="1:15" s="4" customFormat="1" ht="10.5">
      <c r="A2087" s="1"/>
      <c r="B2087" s="2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55"/>
      <c r="O2087" s="3"/>
    </row>
    <row r="2088" spans="1:15" s="4" customFormat="1" ht="10.5">
      <c r="A2088" s="1"/>
      <c r="B2088" s="2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55"/>
      <c r="O2088" s="3"/>
    </row>
    <row r="2089" spans="1:15" s="4" customFormat="1" ht="10.5">
      <c r="A2089" s="1"/>
      <c r="B2089" s="2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55"/>
      <c r="O2089" s="3"/>
    </row>
    <row r="2090" spans="1:15" s="4" customFormat="1" ht="10.5">
      <c r="A2090" s="1"/>
      <c r="B2090" s="2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55"/>
      <c r="O2090" s="3"/>
    </row>
    <row r="2091" spans="1:15" s="4" customFormat="1" ht="10.5">
      <c r="A2091" s="1"/>
      <c r="B2091" s="2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55"/>
      <c r="O2091" s="3"/>
    </row>
    <row r="2092" spans="1:15" s="4" customFormat="1" ht="10.5">
      <c r="A2092" s="1"/>
      <c r="B2092" s="2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55"/>
      <c r="O2092" s="3"/>
    </row>
    <row r="2093" spans="1:15" s="4" customFormat="1" ht="10.5">
      <c r="A2093" s="1"/>
      <c r="B2093" s="2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55"/>
      <c r="O2093" s="3"/>
    </row>
    <row r="2094" spans="1:15" s="4" customFormat="1" ht="10.5">
      <c r="A2094" s="1"/>
      <c r="B2094" s="2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55"/>
      <c r="O2094" s="3"/>
    </row>
    <row r="2095" spans="1:15" s="4" customFormat="1" ht="10.5">
      <c r="A2095" s="1"/>
      <c r="B2095" s="2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55"/>
      <c r="O2095" s="3"/>
    </row>
    <row r="2096" spans="1:15" s="4" customFormat="1" ht="10.5">
      <c r="A2096" s="1"/>
      <c r="B2096" s="2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55"/>
      <c r="O2096" s="3"/>
    </row>
    <row r="2097" spans="1:15" s="4" customFormat="1" ht="10.5">
      <c r="A2097" s="1"/>
      <c r="B2097" s="2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55"/>
      <c r="O2097" s="3"/>
    </row>
    <row r="2098" spans="1:15" s="4" customFormat="1" ht="10.5">
      <c r="A2098" s="1"/>
      <c r="B2098" s="2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55"/>
      <c r="O2098" s="3"/>
    </row>
    <row r="2099" spans="1:15" s="4" customFormat="1" ht="10.5">
      <c r="A2099" s="1"/>
      <c r="B2099" s="2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55"/>
      <c r="O2099" s="3"/>
    </row>
    <row r="2100" spans="1:15" s="4" customFormat="1" ht="10.5">
      <c r="A2100" s="1"/>
      <c r="B2100" s="2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55"/>
      <c r="O2100" s="3"/>
    </row>
    <row r="2101" spans="1:15" s="4" customFormat="1" ht="10.5">
      <c r="A2101" s="1"/>
      <c r="B2101" s="2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55"/>
      <c r="O2101" s="3"/>
    </row>
    <row r="2102" spans="1:15" s="4" customFormat="1" ht="10.5">
      <c r="A2102" s="1"/>
      <c r="B2102" s="2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55"/>
      <c r="O2102" s="3"/>
    </row>
    <row r="2103" spans="1:15" s="4" customFormat="1" ht="10.5">
      <c r="A2103" s="1"/>
      <c r="B2103" s="2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55"/>
      <c r="O2103" s="3"/>
    </row>
    <row r="2104" spans="1:15" s="4" customFormat="1" ht="10.5">
      <c r="A2104" s="1"/>
      <c r="B2104" s="2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55"/>
      <c r="O2104" s="3"/>
    </row>
    <row r="2105" spans="1:15" s="4" customFormat="1" ht="10.5">
      <c r="A2105" s="1"/>
      <c r="B2105" s="2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55"/>
      <c r="O2105" s="3"/>
    </row>
    <row r="2106" spans="1:15" s="4" customFormat="1" ht="10.5">
      <c r="A2106" s="1"/>
      <c r="B2106" s="2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55"/>
      <c r="O2106" s="3"/>
    </row>
    <row r="2107" spans="1:15" s="4" customFormat="1" ht="10.5">
      <c r="A2107" s="1"/>
      <c r="B2107" s="2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55"/>
      <c r="O2107" s="3"/>
    </row>
    <row r="2108" spans="1:15" s="4" customFormat="1" ht="10.5">
      <c r="A2108" s="1"/>
      <c r="B2108" s="2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55"/>
      <c r="O2108" s="3"/>
    </row>
    <row r="2109" spans="1:15" s="4" customFormat="1" ht="10.5">
      <c r="A2109" s="1"/>
      <c r="B2109" s="2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55"/>
      <c r="O2109" s="3"/>
    </row>
    <row r="2110" spans="1:15" s="4" customFormat="1" ht="10.5">
      <c r="A2110" s="1"/>
      <c r="B2110" s="2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55"/>
      <c r="O2110" s="3"/>
    </row>
    <row r="2111" spans="1:15" s="4" customFormat="1" ht="10.5">
      <c r="A2111" s="1"/>
      <c r="B2111" s="2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55"/>
      <c r="O2111" s="3"/>
    </row>
    <row r="2112" spans="1:15" s="4" customFormat="1" ht="10.5">
      <c r="A2112" s="1"/>
      <c r="B2112" s="2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55"/>
      <c r="O2112" s="3"/>
    </row>
    <row r="2113" spans="1:15" s="4" customFormat="1" ht="10.5">
      <c r="A2113" s="1"/>
      <c r="B2113" s="2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55"/>
      <c r="O2113" s="3"/>
    </row>
    <row r="2114" spans="1:15" s="4" customFormat="1" ht="10.5">
      <c r="A2114" s="1"/>
      <c r="B2114" s="2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55"/>
      <c r="O2114" s="3"/>
    </row>
    <row r="2115" spans="1:15" s="4" customFormat="1" ht="10.5">
      <c r="A2115" s="1"/>
      <c r="B2115" s="2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55"/>
      <c r="O2115" s="3"/>
    </row>
    <row r="2116" spans="1:15" s="4" customFormat="1" ht="10.5">
      <c r="A2116" s="1"/>
      <c r="B2116" s="2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55"/>
      <c r="O2116" s="3"/>
    </row>
    <row r="2117" spans="1:15" s="4" customFormat="1" ht="10.5">
      <c r="A2117" s="1"/>
      <c r="B2117" s="2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55"/>
      <c r="O2117" s="3"/>
    </row>
    <row r="2118" spans="1:15" s="4" customFormat="1" ht="10.5">
      <c r="A2118" s="1"/>
      <c r="B2118" s="2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55"/>
      <c r="O2118" s="3"/>
    </row>
    <row r="2119" spans="1:15" s="4" customFormat="1" ht="10.5">
      <c r="A2119" s="1"/>
      <c r="B2119" s="2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55"/>
      <c r="O2119" s="3"/>
    </row>
    <row r="2120" spans="1:15" s="4" customFormat="1" ht="10.5">
      <c r="A2120" s="1"/>
      <c r="B2120" s="2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55"/>
      <c r="O2120" s="3"/>
    </row>
    <row r="2121" spans="1:15" s="4" customFormat="1" ht="10.5">
      <c r="A2121" s="1"/>
      <c r="B2121" s="2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55"/>
      <c r="O2121" s="3"/>
    </row>
    <row r="2122" spans="1:15" s="4" customFormat="1" ht="10.5">
      <c r="A2122" s="1"/>
      <c r="B2122" s="2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55"/>
      <c r="O2122" s="3"/>
    </row>
    <row r="2123" spans="1:15" s="4" customFormat="1" ht="10.5">
      <c r="A2123" s="1"/>
      <c r="B2123" s="2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55"/>
      <c r="O2123" s="3"/>
    </row>
    <row r="2124" spans="1:15" s="4" customFormat="1" ht="10.5">
      <c r="A2124" s="1"/>
      <c r="B2124" s="2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55"/>
      <c r="O2124" s="3"/>
    </row>
    <row r="2125" spans="1:15" s="4" customFormat="1" ht="10.5">
      <c r="A2125" s="1"/>
      <c r="B2125" s="2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55"/>
      <c r="O2125" s="3"/>
    </row>
    <row r="2126" spans="1:15" s="4" customFormat="1" ht="10.5">
      <c r="A2126" s="1"/>
      <c r="B2126" s="2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55"/>
      <c r="O2126" s="3"/>
    </row>
    <row r="2127" spans="1:15" s="4" customFormat="1" ht="10.5">
      <c r="A2127" s="1"/>
      <c r="B2127" s="2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55"/>
      <c r="O2127" s="3"/>
    </row>
    <row r="2128" spans="1:15" s="4" customFormat="1" ht="10.5">
      <c r="A2128" s="1"/>
      <c r="B2128" s="2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55"/>
      <c r="O2128" s="3"/>
    </row>
    <row r="2129" spans="1:15" s="4" customFormat="1" ht="10.5">
      <c r="A2129" s="1"/>
      <c r="B2129" s="2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55"/>
      <c r="O2129" s="3"/>
    </row>
    <row r="2130" spans="1:15" s="4" customFormat="1" ht="10.5">
      <c r="A2130" s="1"/>
      <c r="B2130" s="2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55"/>
      <c r="O2130" s="3"/>
    </row>
    <row r="2131" spans="1:15" s="4" customFormat="1" ht="10.5">
      <c r="A2131" s="1"/>
      <c r="B2131" s="2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55"/>
      <c r="O2131" s="3"/>
    </row>
    <row r="2132" spans="1:15" s="4" customFormat="1" ht="10.5">
      <c r="A2132" s="1"/>
      <c r="B2132" s="2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55"/>
      <c r="O2132" s="3"/>
    </row>
    <row r="2133" spans="1:15" s="4" customFormat="1" ht="10.5">
      <c r="A2133" s="1"/>
      <c r="B2133" s="2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55"/>
      <c r="O2133" s="3"/>
    </row>
    <row r="2134" spans="1:15" s="4" customFormat="1" ht="10.5">
      <c r="A2134" s="1"/>
      <c r="B2134" s="2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55"/>
      <c r="O2134" s="3"/>
    </row>
    <row r="2135" spans="1:15" s="4" customFormat="1" ht="10.5">
      <c r="A2135" s="1"/>
      <c r="B2135" s="2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55"/>
      <c r="O2135" s="3"/>
    </row>
    <row r="2136" spans="1:15" s="4" customFormat="1" ht="10.5">
      <c r="A2136" s="1"/>
      <c r="B2136" s="2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55"/>
      <c r="O2136" s="3"/>
    </row>
    <row r="2137" spans="1:15" s="4" customFormat="1" ht="10.5">
      <c r="A2137" s="1"/>
      <c r="B2137" s="2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55"/>
      <c r="O2137" s="3"/>
    </row>
    <row r="2138" spans="1:15" s="4" customFormat="1" ht="10.5">
      <c r="A2138" s="1"/>
      <c r="B2138" s="2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55"/>
      <c r="O2138" s="3"/>
    </row>
    <row r="2139" spans="1:15" s="4" customFormat="1" ht="10.5">
      <c r="A2139" s="1"/>
      <c r="B2139" s="2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55"/>
      <c r="O2139" s="3"/>
    </row>
    <row r="2140" spans="1:15" s="4" customFormat="1" ht="10.5">
      <c r="A2140" s="1"/>
      <c r="B2140" s="2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55"/>
      <c r="O2140" s="3"/>
    </row>
    <row r="2141" spans="1:15" s="4" customFormat="1" ht="10.5">
      <c r="A2141" s="1"/>
      <c r="B2141" s="2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55"/>
      <c r="O2141" s="3"/>
    </row>
    <row r="2142" spans="1:15" s="4" customFormat="1" ht="10.5">
      <c r="A2142" s="1"/>
      <c r="B2142" s="2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55"/>
      <c r="O2142" s="3"/>
    </row>
    <row r="2143" spans="1:15" s="4" customFormat="1" ht="10.5">
      <c r="A2143" s="1"/>
      <c r="B2143" s="2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55"/>
      <c r="O2143" s="3"/>
    </row>
    <row r="2144" spans="1:15" s="4" customFormat="1" ht="10.5">
      <c r="A2144" s="1"/>
      <c r="B2144" s="2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55"/>
      <c r="O2144" s="3"/>
    </row>
    <row r="2145" spans="1:15" s="4" customFormat="1" ht="10.5">
      <c r="A2145" s="1"/>
      <c r="B2145" s="2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55"/>
      <c r="O2145" s="3"/>
    </row>
    <row r="2146" spans="1:15" s="4" customFormat="1" ht="10.5">
      <c r="A2146" s="1"/>
      <c r="B2146" s="2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55"/>
      <c r="O2146" s="3"/>
    </row>
    <row r="2147" spans="1:15" s="4" customFormat="1" ht="10.5">
      <c r="A2147" s="1"/>
      <c r="B2147" s="2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55"/>
      <c r="O2147" s="3"/>
    </row>
    <row r="2148" spans="1:15" s="4" customFormat="1" ht="10.5">
      <c r="A2148" s="1"/>
      <c r="B2148" s="2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55"/>
      <c r="O2148" s="3"/>
    </row>
    <row r="2149" spans="1:15" s="4" customFormat="1" ht="10.5">
      <c r="A2149" s="1"/>
      <c r="B2149" s="2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55"/>
      <c r="O2149" s="3"/>
    </row>
    <row r="2150" spans="1:15" s="4" customFormat="1" ht="10.5">
      <c r="A2150" s="1"/>
      <c r="B2150" s="2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55"/>
      <c r="O2150" s="3"/>
    </row>
    <row r="2151" spans="1:15" s="4" customFormat="1" ht="10.5">
      <c r="A2151" s="1"/>
      <c r="B2151" s="2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55"/>
      <c r="O2151" s="3"/>
    </row>
    <row r="2152" spans="1:15" s="4" customFormat="1" ht="10.5">
      <c r="A2152" s="1"/>
      <c r="B2152" s="2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55"/>
      <c r="O2152" s="3"/>
    </row>
    <row r="2153" spans="1:15" s="4" customFormat="1" ht="10.5">
      <c r="A2153" s="1"/>
      <c r="B2153" s="2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55"/>
      <c r="O2153" s="3"/>
    </row>
    <row r="2154" spans="1:15" s="4" customFormat="1" ht="10.5">
      <c r="A2154" s="1"/>
      <c r="B2154" s="2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55"/>
      <c r="O2154" s="3"/>
    </row>
    <row r="2155" spans="1:15" s="4" customFormat="1" ht="10.5">
      <c r="A2155" s="1"/>
      <c r="B2155" s="2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55"/>
      <c r="O2155" s="3"/>
    </row>
    <row r="2156" spans="1:15" s="4" customFormat="1" ht="10.5">
      <c r="A2156" s="1"/>
      <c r="B2156" s="2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55"/>
      <c r="O2156" s="3"/>
    </row>
    <row r="2157" spans="1:15" s="4" customFormat="1" ht="10.5">
      <c r="A2157" s="1"/>
      <c r="B2157" s="2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55"/>
      <c r="O2157" s="3"/>
    </row>
    <row r="2158" spans="1:15" s="4" customFormat="1" ht="10.5">
      <c r="A2158" s="1"/>
      <c r="B2158" s="2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55"/>
      <c r="O2158" s="3"/>
    </row>
    <row r="2159" spans="1:15" s="4" customFormat="1" ht="10.5">
      <c r="A2159" s="1"/>
      <c r="B2159" s="2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55"/>
      <c r="O2159" s="3"/>
    </row>
    <row r="2160" spans="1:15" s="4" customFormat="1" ht="10.5">
      <c r="A2160" s="1"/>
      <c r="B2160" s="2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55"/>
      <c r="O2160" s="3"/>
    </row>
    <row r="2161" spans="1:15" s="4" customFormat="1" ht="10.5">
      <c r="A2161" s="1"/>
      <c r="B2161" s="2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55"/>
      <c r="O2161" s="3"/>
    </row>
    <row r="2162" spans="1:15" s="4" customFormat="1" ht="10.5">
      <c r="A2162" s="1"/>
      <c r="B2162" s="2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55"/>
      <c r="O2162" s="3"/>
    </row>
    <row r="2163" spans="1:15" s="4" customFormat="1" ht="10.5">
      <c r="A2163" s="1"/>
      <c r="B2163" s="2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55"/>
      <c r="O2163" s="3"/>
    </row>
    <row r="2164" spans="1:15" s="4" customFormat="1" ht="10.5">
      <c r="A2164" s="1"/>
      <c r="B2164" s="2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55"/>
      <c r="O2164" s="3"/>
    </row>
    <row r="2165" spans="1:15" s="4" customFormat="1" ht="10.5">
      <c r="A2165" s="1"/>
      <c r="B2165" s="2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55"/>
      <c r="O2165" s="3"/>
    </row>
    <row r="2166" spans="1:15" s="4" customFormat="1" ht="10.5">
      <c r="A2166" s="1"/>
      <c r="B2166" s="2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55"/>
      <c r="O2166" s="3"/>
    </row>
    <row r="2167" spans="1:15" s="4" customFormat="1" ht="10.5">
      <c r="A2167" s="1"/>
      <c r="B2167" s="2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55"/>
      <c r="O2167" s="3"/>
    </row>
    <row r="2168" spans="1:15" s="4" customFormat="1" ht="10.5">
      <c r="A2168" s="1"/>
      <c r="B2168" s="2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55"/>
      <c r="O2168" s="3"/>
    </row>
    <row r="2169" spans="1:15" s="4" customFormat="1" ht="10.5">
      <c r="A2169" s="1"/>
      <c r="B2169" s="2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55"/>
      <c r="O2169" s="3"/>
    </row>
    <row r="2170" spans="1:15" s="4" customFormat="1" ht="10.5">
      <c r="A2170" s="1"/>
      <c r="B2170" s="2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55"/>
      <c r="O2170" s="3"/>
    </row>
    <row r="2171" spans="1:15" s="4" customFormat="1" ht="10.5">
      <c r="A2171" s="1"/>
      <c r="B2171" s="2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55"/>
      <c r="O2171" s="3"/>
    </row>
    <row r="2172" spans="1:15" s="4" customFormat="1" ht="10.5">
      <c r="A2172" s="1"/>
      <c r="B2172" s="2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55"/>
      <c r="O2172" s="3"/>
    </row>
    <row r="2173" spans="1:15" s="4" customFormat="1" ht="10.5">
      <c r="A2173" s="1"/>
      <c r="B2173" s="2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55"/>
      <c r="O2173" s="3"/>
    </row>
    <row r="2174" spans="1:15" s="4" customFormat="1" ht="10.5">
      <c r="A2174" s="1"/>
      <c r="B2174" s="2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55"/>
      <c r="O2174" s="3"/>
    </row>
    <row r="2175" spans="1:15" s="4" customFormat="1" ht="10.5">
      <c r="A2175" s="1"/>
      <c r="B2175" s="2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55"/>
      <c r="O2175" s="3"/>
    </row>
    <row r="2176" spans="1:15" s="4" customFormat="1" ht="10.5">
      <c r="A2176" s="1"/>
      <c r="B2176" s="2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55"/>
      <c r="O2176" s="3"/>
    </row>
    <row r="2177" spans="1:15" s="4" customFormat="1" ht="10.5">
      <c r="A2177" s="1"/>
      <c r="B2177" s="2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55"/>
      <c r="O2177" s="3"/>
    </row>
    <row r="2178" spans="1:15" s="4" customFormat="1" ht="10.5">
      <c r="A2178" s="1"/>
      <c r="B2178" s="2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55"/>
      <c r="O2178" s="3"/>
    </row>
    <row r="2179" spans="1:15" s="4" customFormat="1" ht="10.5">
      <c r="A2179" s="1"/>
      <c r="B2179" s="2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55"/>
      <c r="O2179" s="3"/>
    </row>
    <row r="2180" spans="1:15" s="4" customFormat="1" ht="10.5">
      <c r="A2180" s="1"/>
      <c r="B2180" s="2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55"/>
      <c r="O2180" s="3"/>
    </row>
    <row r="2181" spans="1:15" s="4" customFormat="1" ht="10.5">
      <c r="A2181" s="1"/>
      <c r="B2181" s="2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55"/>
      <c r="O2181" s="3"/>
    </row>
    <row r="2182" spans="1:15" s="4" customFormat="1" ht="10.5">
      <c r="A2182" s="1"/>
      <c r="B2182" s="2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55"/>
      <c r="O2182" s="3"/>
    </row>
    <row r="2183" spans="1:15" s="4" customFormat="1" ht="10.5">
      <c r="A2183" s="1"/>
      <c r="B2183" s="2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55"/>
      <c r="O2183" s="3"/>
    </row>
    <row r="2184" spans="1:15" s="4" customFormat="1" ht="10.5">
      <c r="A2184" s="1"/>
      <c r="B2184" s="2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55"/>
      <c r="O2184" s="3"/>
    </row>
    <row r="2185" spans="1:15" s="4" customFormat="1" ht="10.5">
      <c r="A2185" s="1"/>
      <c r="B2185" s="2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55"/>
      <c r="O2185" s="3"/>
    </row>
    <row r="2186" spans="1:15" s="4" customFormat="1" ht="10.5">
      <c r="A2186" s="1"/>
      <c r="B2186" s="2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55"/>
      <c r="O2186" s="3"/>
    </row>
    <row r="2187" spans="1:15" s="4" customFormat="1" ht="10.5">
      <c r="A2187" s="1"/>
      <c r="B2187" s="2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55"/>
      <c r="O2187" s="3"/>
    </row>
    <row r="2188" spans="1:15" s="4" customFormat="1" ht="10.5">
      <c r="A2188" s="1"/>
      <c r="B2188" s="2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55"/>
      <c r="O2188" s="3"/>
    </row>
    <row r="2189" spans="1:15" s="4" customFormat="1" ht="10.5">
      <c r="A2189" s="1"/>
      <c r="B2189" s="2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55"/>
      <c r="O2189" s="3"/>
    </row>
    <row r="2190" spans="1:15" s="4" customFormat="1" ht="10.5">
      <c r="A2190" s="1"/>
      <c r="B2190" s="2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55"/>
      <c r="O2190" s="3"/>
    </row>
    <row r="2191" spans="1:15" s="4" customFormat="1" ht="10.5">
      <c r="A2191" s="1"/>
      <c r="B2191" s="2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55"/>
      <c r="O2191" s="3"/>
    </row>
    <row r="2192" spans="1:15" s="4" customFormat="1" ht="10.5">
      <c r="A2192" s="1"/>
      <c r="B2192" s="2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55"/>
      <c r="O2192" s="3"/>
    </row>
    <row r="2193" spans="1:15" s="4" customFormat="1" ht="10.5">
      <c r="A2193" s="1"/>
      <c r="B2193" s="2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55"/>
      <c r="O2193" s="3"/>
    </row>
    <row r="2194" spans="1:15" s="4" customFormat="1" ht="10.5">
      <c r="A2194" s="1"/>
      <c r="B2194" s="2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55"/>
      <c r="O2194" s="3"/>
    </row>
    <row r="2195" spans="1:15" s="4" customFormat="1" ht="10.5">
      <c r="A2195" s="1"/>
      <c r="B2195" s="2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55"/>
      <c r="O2195" s="3"/>
    </row>
    <row r="2196" spans="1:15" s="4" customFormat="1" ht="10.5">
      <c r="A2196" s="1"/>
      <c r="B2196" s="2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55"/>
      <c r="O2196" s="3"/>
    </row>
    <row r="2197" spans="1:15" s="4" customFormat="1" ht="10.5">
      <c r="A2197" s="1"/>
      <c r="B2197" s="2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55"/>
      <c r="O2197" s="3"/>
    </row>
    <row r="2198" spans="1:15" s="4" customFormat="1" ht="10.5">
      <c r="A2198" s="1"/>
      <c r="B2198" s="2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55"/>
      <c r="O2198" s="3"/>
    </row>
    <row r="2199" spans="1:15" s="4" customFormat="1" ht="10.5">
      <c r="A2199" s="1"/>
      <c r="B2199" s="2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55"/>
      <c r="O2199" s="3"/>
    </row>
    <row r="2200" spans="1:15" s="4" customFormat="1" ht="10.5">
      <c r="A2200" s="1"/>
      <c r="B2200" s="2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55"/>
      <c r="O2200" s="3"/>
    </row>
    <row r="2201" spans="1:15" s="4" customFormat="1" ht="10.5">
      <c r="A2201" s="1"/>
      <c r="B2201" s="2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55"/>
      <c r="O2201" s="3"/>
    </row>
    <row r="2202" spans="1:15" s="4" customFormat="1" ht="10.5">
      <c r="A2202" s="1"/>
      <c r="B2202" s="2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55"/>
      <c r="O2202" s="3"/>
    </row>
    <row r="2203" spans="1:15" s="4" customFormat="1" ht="10.5">
      <c r="A2203" s="1"/>
      <c r="B2203" s="2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55"/>
      <c r="O2203" s="3"/>
    </row>
    <row r="2204" spans="1:15" s="4" customFormat="1" ht="10.5">
      <c r="A2204" s="1"/>
      <c r="B2204" s="2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55"/>
      <c r="O2204" s="3"/>
    </row>
    <row r="2205" spans="1:15" s="4" customFormat="1" ht="10.5">
      <c r="A2205" s="1"/>
      <c r="B2205" s="2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55"/>
      <c r="O2205" s="3"/>
    </row>
    <row r="2206" spans="1:15" s="4" customFormat="1" ht="10.5">
      <c r="A2206" s="1"/>
      <c r="B2206" s="2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55"/>
      <c r="O2206" s="3"/>
    </row>
    <row r="2207" spans="1:15" s="4" customFormat="1" ht="10.5">
      <c r="A2207" s="1"/>
      <c r="B2207" s="2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55"/>
      <c r="O2207" s="3"/>
    </row>
    <row r="2208" spans="1:15" s="4" customFormat="1" ht="10.5">
      <c r="A2208" s="1"/>
      <c r="B2208" s="2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55"/>
      <c r="O2208" s="3"/>
    </row>
    <row r="2209" spans="1:15" s="4" customFormat="1" ht="10.5">
      <c r="A2209" s="1"/>
      <c r="B2209" s="2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55"/>
      <c r="O2209" s="3"/>
    </row>
    <row r="2210" spans="1:15" s="4" customFormat="1" ht="10.5">
      <c r="A2210" s="1"/>
      <c r="B2210" s="2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55"/>
      <c r="O2210" s="3"/>
    </row>
    <row r="2211" spans="1:15" s="4" customFormat="1" ht="10.5">
      <c r="A2211" s="1"/>
      <c r="B2211" s="2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55"/>
      <c r="O2211" s="3"/>
    </row>
    <row r="2212" spans="1:15" s="4" customFormat="1" ht="10.5">
      <c r="A2212" s="1"/>
      <c r="B2212" s="2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55"/>
      <c r="O2212" s="3"/>
    </row>
    <row r="2213" spans="1:15" s="4" customFormat="1" ht="10.5">
      <c r="A2213" s="1"/>
      <c r="B2213" s="2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55"/>
      <c r="O2213" s="3"/>
    </row>
    <row r="2214" spans="1:15" s="4" customFormat="1" ht="10.5">
      <c r="A2214" s="1"/>
      <c r="B2214" s="2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55"/>
      <c r="O2214" s="3"/>
    </row>
    <row r="2215" spans="1:15" s="4" customFormat="1" ht="10.5">
      <c r="A2215" s="1"/>
      <c r="B2215" s="2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55"/>
      <c r="O2215" s="3"/>
    </row>
    <row r="2216" spans="1:15" s="4" customFormat="1" ht="10.5">
      <c r="A2216" s="1"/>
      <c r="B2216" s="2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55"/>
      <c r="O2216" s="3"/>
    </row>
    <row r="2217" spans="1:15" s="4" customFormat="1" ht="10.5">
      <c r="A2217" s="1"/>
      <c r="B2217" s="2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55"/>
      <c r="O2217" s="3"/>
    </row>
    <row r="2218" spans="1:15" s="4" customFormat="1" ht="10.5">
      <c r="A2218" s="1"/>
      <c r="B2218" s="2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55"/>
      <c r="O2218" s="3"/>
    </row>
    <row r="2219" spans="1:15" s="4" customFormat="1" ht="10.5">
      <c r="A2219" s="1"/>
      <c r="B2219" s="2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55"/>
      <c r="O2219" s="3"/>
    </row>
    <row r="2220" spans="1:15" s="4" customFormat="1" ht="10.5">
      <c r="A2220" s="1"/>
      <c r="B2220" s="2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55"/>
      <c r="O2220" s="3"/>
    </row>
    <row r="2221" spans="1:15" s="4" customFormat="1" ht="10.5">
      <c r="A2221" s="1"/>
      <c r="B2221" s="2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55"/>
      <c r="O2221" s="3"/>
    </row>
    <row r="2222" spans="1:15" s="4" customFormat="1" ht="10.5">
      <c r="A2222" s="1"/>
      <c r="B2222" s="2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55"/>
      <c r="O2222" s="3"/>
    </row>
    <row r="2223" spans="1:15" s="4" customFormat="1" ht="10.5">
      <c r="A2223" s="1"/>
      <c r="B2223" s="2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55"/>
      <c r="O2223" s="3"/>
    </row>
    <row r="2224" spans="1:15" s="4" customFormat="1" ht="10.5">
      <c r="A2224" s="1"/>
      <c r="B2224" s="2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55"/>
      <c r="O2224" s="3"/>
    </row>
    <row r="2225" spans="1:15" s="4" customFormat="1" ht="10.5">
      <c r="A2225" s="1"/>
      <c r="B2225" s="2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55"/>
      <c r="O2225" s="3"/>
    </row>
    <row r="2226" spans="1:15" s="4" customFormat="1" ht="10.5">
      <c r="A2226" s="1"/>
      <c r="B2226" s="2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55"/>
      <c r="O2226" s="3"/>
    </row>
    <row r="2227" spans="1:15" s="4" customFormat="1" ht="10.5">
      <c r="A2227" s="1"/>
      <c r="B2227" s="2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55"/>
      <c r="O2227" s="3"/>
    </row>
    <row r="2228" spans="1:15" s="4" customFormat="1" ht="10.5">
      <c r="A2228" s="1"/>
      <c r="B2228" s="2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55"/>
      <c r="O2228" s="3"/>
    </row>
    <row r="2229" spans="1:15" s="4" customFormat="1" ht="10.5">
      <c r="A2229" s="1"/>
      <c r="B2229" s="2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55"/>
      <c r="O2229" s="3"/>
    </row>
    <row r="2230" spans="1:15" s="4" customFormat="1" ht="10.5">
      <c r="A2230" s="1"/>
      <c r="B2230" s="2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55"/>
      <c r="O2230" s="3"/>
    </row>
    <row r="2231" spans="1:15" s="4" customFormat="1" ht="10.5">
      <c r="A2231" s="1"/>
      <c r="B2231" s="2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55"/>
      <c r="O2231" s="3"/>
    </row>
    <row r="2232" spans="1:15" s="4" customFormat="1" ht="10.5">
      <c r="A2232" s="1"/>
      <c r="B2232" s="2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55"/>
      <c r="O2232" s="3"/>
    </row>
    <row r="2233" spans="1:15" s="4" customFormat="1" ht="10.5">
      <c r="A2233" s="1"/>
      <c r="B2233" s="2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55"/>
      <c r="O2233" s="3"/>
    </row>
    <row r="2234" spans="1:15" s="4" customFormat="1" ht="10.5">
      <c r="A2234" s="1"/>
      <c r="B2234" s="2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55"/>
      <c r="O2234" s="3"/>
    </row>
    <row r="2235" spans="1:15" s="4" customFormat="1" ht="10.5">
      <c r="A2235" s="1"/>
      <c r="B2235" s="2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55"/>
      <c r="O2235" s="3"/>
    </row>
    <row r="2236" spans="1:15" s="4" customFormat="1" ht="10.5">
      <c r="A2236" s="1"/>
      <c r="B2236" s="2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55"/>
      <c r="O2236" s="3"/>
    </row>
    <row r="2237" spans="1:15" s="4" customFormat="1" ht="10.5">
      <c r="A2237" s="1"/>
      <c r="B2237" s="2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55"/>
      <c r="O2237" s="3"/>
    </row>
    <row r="2238" spans="1:15" s="4" customFormat="1" ht="10.5">
      <c r="A2238" s="1"/>
      <c r="B2238" s="2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55"/>
      <c r="O2238" s="3"/>
    </row>
    <row r="2239" spans="1:15" s="4" customFormat="1" ht="10.5">
      <c r="A2239" s="1"/>
      <c r="B2239" s="2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55"/>
      <c r="O2239" s="3"/>
    </row>
    <row r="2240" spans="1:15" s="4" customFormat="1" ht="10.5">
      <c r="A2240" s="1"/>
      <c r="B2240" s="2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55"/>
      <c r="O2240" s="3"/>
    </row>
    <row r="2241" spans="1:15" s="4" customFormat="1" ht="10.5">
      <c r="A2241" s="1"/>
      <c r="B2241" s="2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55"/>
      <c r="O2241" s="3"/>
    </row>
    <row r="2242" spans="1:15" s="4" customFormat="1" ht="10.5">
      <c r="A2242" s="1"/>
      <c r="B2242" s="2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55"/>
      <c r="O2242" s="3"/>
    </row>
    <row r="2243" spans="1:15" s="4" customFormat="1" ht="10.5">
      <c r="A2243" s="1"/>
      <c r="B2243" s="2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55"/>
      <c r="O2243" s="3"/>
    </row>
    <row r="2244" spans="1:15" s="4" customFormat="1" ht="10.5">
      <c r="A2244" s="1"/>
      <c r="B2244" s="2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55"/>
      <c r="O2244" s="3"/>
    </row>
    <row r="2245" spans="1:15" s="4" customFormat="1" ht="10.5">
      <c r="A2245" s="1"/>
      <c r="B2245" s="2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55"/>
      <c r="O2245" s="3"/>
    </row>
    <row r="2246" spans="1:15" s="4" customFormat="1" ht="10.5">
      <c r="A2246" s="1"/>
      <c r="B2246" s="2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55"/>
      <c r="O2246" s="3"/>
    </row>
    <row r="2247" spans="1:15" s="4" customFormat="1" ht="10.5">
      <c r="A2247" s="1"/>
      <c r="B2247" s="2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55"/>
      <c r="O2247" s="3"/>
    </row>
    <row r="2248" spans="1:15" s="4" customFormat="1" ht="10.5">
      <c r="A2248" s="1"/>
      <c r="B2248" s="2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55"/>
      <c r="O2248" s="3"/>
    </row>
    <row r="2249" spans="1:15" s="4" customFormat="1" ht="10.5">
      <c r="A2249" s="1"/>
      <c r="B2249" s="2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55"/>
      <c r="O2249" s="3"/>
    </row>
    <row r="2250" spans="1:15" s="4" customFormat="1" ht="10.5">
      <c r="A2250" s="1"/>
      <c r="B2250" s="2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55"/>
      <c r="O2250" s="3"/>
    </row>
    <row r="2251" spans="1:15" s="4" customFormat="1" ht="10.5">
      <c r="A2251" s="1"/>
      <c r="B2251" s="2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55"/>
      <c r="O2251" s="3"/>
    </row>
    <row r="2252" spans="1:15" s="4" customFormat="1" ht="10.5">
      <c r="A2252" s="1"/>
      <c r="B2252" s="2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55"/>
      <c r="O2252" s="3"/>
    </row>
    <row r="2253" spans="1:15" s="4" customFormat="1" ht="10.5">
      <c r="A2253" s="1"/>
      <c r="B2253" s="2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55"/>
      <c r="O2253" s="3"/>
    </row>
    <row r="2254" spans="1:15" s="4" customFormat="1" ht="10.5">
      <c r="A2254" s="1"/>
      <c r="B2254" s="2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55"/>
      <c r="O2254" s="3"/>
    </row>
    <row r="2255" spans="1:15" s="4" customFormat="1" ht="10.5">
      <c r="A2255" s="1"/>
      <c r="B2255" s="2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55"/>
      <c r="O2255" s="3"/>
    </row>
    <row r="2256" spans="1:15" s="4" customFormat="1" ht="10.5">
      <c r="A2256" s="1"/>
      <c r="B2256" s="2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55"/>
      <c r="O2256" s="3"/>
    </row>
    <row r="2257" spans="1:15" s="4" customFormat="1" ht="10.5">
      <c r="A2257" s="1"/>
      <c r="B2257" s="2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55"/>
      <c r="O2257" s="3"/>
    </row>
    <row r="2258" spans="1:15" s="4" customFormat="1" ht="10.5">
      <c r="A2258" s="1"/>
      <c r="B2258" s="2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55"/>
      <c r="O2258" s="3"/>
    </row>
    <row r="2259" spans="1:15" s="4" customFormat="1" ht="10.5">
      <c r="A2259" s="1"/>
      <c r="B2259" s="2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55"/>
      <c r="O2259" s="3"/>
    </row>
    <row r="2260" spans="1:15" s="4" customFormat="1" ht="10.5">
      <c r="A2260" s="1"/>
      <c r="B2260" s="2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55"/>
      <c r="O2260" s="3"/>
    </row>
    <row r="2261" spans="1:15" s="4" customFormat="1" ht="10.5">
      <c r="A2261" s="1"/>
      <c r="B2261" s="2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55"/>
      <c r="O2261" s="3"/>
    </row>
    <row r="2262" spans="1:15" s="4" customFormat="1" ht="10.5">
      <c r="A2262" s="1"/>
      <c r="B2262" s="2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55"/>
      <c r="O2262" s="3"/>
    </row>
    <row r="2263" spans="1:15" s="4" customFormat="1" ht="10.5">
      <c r="A2263" s="1"/>
      <c r="B2263" s="2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55"/>
      <c r="O2263" s="3"/>
    </row>
    <row r="2264" spans="1:15" s="4" customFormat="1" ht="10.5">
      <c r="A2264" s="1"/>
      <c r="B2264" s="2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55"/>
      <c r="O2264" s="3"/>
    </row>
    <row r="2265" spans="1:15" s="4" customFormat="1" ht="10.5">
      <c r="A2265" s="1"/>
      <c r="B2265" s="2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55"/>
      <c r="O2265" s="3"/>
    </row>
    <row r="2266" spans="1:15" s="4" customFormat="1" ht="10.5">
      <c r="A2266" s="1"/>
      <c r="B2266" s="2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55"/>
      <c r="O2266" s="3"/>
    </row>
    <row r="2267" spans="1:15" s="4" customFormat="1" ht="10.5">
      <c r="A2267" s="1"/>
      <c r="B2267" s="2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55"/>
      <c r="O2267" s="3"/>
    </row>
    <row r="2268" spans="1:15" s="4" customFormat="1" ht="10.5">
      <c r="A2268" s="1"/>
      <c r="B2268" s="2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55"/>
      <c r="O2268" s="3"/>
    </row>
    <row r="2269" spans="1:15" s="4" customFormat="1" ht="10.5">
      <c r="A2269" s="1"/>
      <c r="B2269" s="2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55"/>
      <c r="O2269" s="3"/>
    </row>
    <row r="2270" spans="1:15" s="4" customFormat="1" ht="10.5">
      <c r="A2270" s="1"/>
      <c r="B2270" s="2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55"/>
      <c r="O2270" s="3"/>
    </row>
    <row r="2271" spans="1:15" s="4" customFormat="1" ht="10.5">
      <c r="A2271" s="1"/>
      <c r="B2271" s="2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55"/>
      <c r="O2271" s="3"/>
    </row>
    <row r="2272" spans="1:15" s="4" customFormat="1" ht="10.5">
      <c r="A2272" s="1"/>
      <c r="B2272" s="2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55"/>
      <c r="O2272" s="3"/>
    </row>
    <row r="2273" spans="1:15" s="4" customFormat="1" ht="10.5">
      <c r="A2273" s="1"/>
      <c r="B2273" s="2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55"/>
      <c r="O2273" s="3"/>
    </row>
    <row r="2274" spans="1:15" s="4" customFormat="1" ht="10.5">
      <c r="A2274" s="1"/>
      <c r="B2274" s="2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55"/>
      <c r="O2274" s="3"/>
    </row>
    <row r="2275" spans="1:15" s="4" customFormat="1" ht="10.5">
      <c r="A2275" s="1"/>
      <c r="B2275" s="2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55"/>
      <c r="O2275" s="3"/>
    </row>
    <row r="2276" spans="1:15" s="4" customFormat="1" ht="10.5">
      <c r="A2276" s="1"/>
      <c r="B2276" s="2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55"/>
      <c r="O2276" s="3"/>
    </row>
    <row r="2277" spans="1:15" s="4" customFormat="1" ht="10.5">
      <c r="A2277" s="1"/>
      <c r="B2277" s="2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55"/>
      <c r="O2277" s="3"/>
    </row>
    <row r="2278" spans="1:15" s="4" customFormat="1" ht="10.5">
      <c r="A2278" s="1"/>
      <c r="B2278" s="2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55"/>
      <c r="O2278" s="3"/>
    </row>
    <row r="2279" spans="1:15" s="4" customFormat="1" ht="10.5">
      <c r="A2279" s="1"/>
      <c r="B2279" s="2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55"/>
      <c r="O2279" s="3"/>
    </row>
    <row r="2280" spans="1:15" s="4" customFormat="1" ht="10.5">
      <c r="A2280" s="1"/>
      <c r="B2280" s="2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55"/>
      <c r="O2280" s="3"/>
    </row>
    <row r="2281" spans="1:15" s="4" customFormat="1" ht="10.5">
      <c r="A2281" s="1"/>
      <c r="B2281" s="2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55"/>
      <c r="O2281" s="3"/>
    </row>
    <row r="2282" spans="1:15" s="4" customFormat="1" ht="10.5">
      <c r="A2282" s="1"/>
      <c r="B2282" s="2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55"/>
      <c r="O2282" s="3"/>
    </row>
    <row r="2283" spans="1:15" s="4" customFormat="1" ht="10.5">
      <c r="A2283" s="1"/>
      <c r="B2283" s="2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55"/>
      <c r="O2283" s="3"/>
    </row>
    <row r="2284" spans="1:15" s="4" customFormat="1" ht="10.5">
      <c r="A2284" s="1"/>
      <c r="B2284" s="2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55"/>
      <c r="O2284" s="3"/>
    </row>
    <row r="2285" spans="1:15" s="4" customFormat="1" ht="10.5">
      <c r="A2285" s="1"/>
      <c r="B2285" s="2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55"/>
      <c r="O2285" s="3"/>
    </row>
    <row r="2286" spans="1:15" s="4" customFormat="1" ht="10.5">
      <c r="A2286" s="1"/>
      <c r="B2286" s="2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55"/>
      <c r="O2286" s="3"/>
    </row>
    <row r="2287" spans="1:15" s="4" customFormat="1" ht="10.5">
      <c r="A2287" s="1"/>
      <c r="B2287" s="2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55"/>
      <c r="O2287" s="3"/>
    </row>
    <row r="2288" spans="1:15" s="4" customFormat="1" ht="10.5">
      <c r="A2288" s="1"/>
      <c r="B2288" s="2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55"/>
      <c r="O2288" s="3"/>
    </row>
    <row r="2289" spans="1:15" s="4" customFormat="1" ht="10.5">
      <c r="A2289" s="1"/>
      <c r="B2289" s="2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55"/>
      <c r="O2289" s="3"/>
    </row>
    <row r="2290" spans="1:15" s="4" customFormat="1" ht="10.5">
      <c r="A2290" s="1"/>
      <c r="B2290" s="2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55"/>
      <c r="O2290" s="3"/>
    </row>
    <row r="2291" spans="1:15" s="4" customFormat="1" ht="10.5">
      <c r="A2291" s="1"/>
      <c r="B2291" s="2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55"/>
      <c r="O2291" s="3"/>
    </row>
    <row r="2292" spans="1:15" s="4" customFormat="1" ht="10.5">
      <c r="A2292" s="1"/>
      <c r="B2292" s="2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55"/>
      <c r="O2292" s="3"/>
    </row>
    <row r="2293" spans="1:15" s="4" customFormat="1" ht="10.5">
      <c r="A2293" s="1"/>
      <c r="B2293" s="2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55"/>
      <c r="O2293" s="3"/>
    </row>
    <row r="2294" spans="1:15" s="4" customFormat="1" ht="10.5">
      <c r="A2294" s="1"/>
      <c r="B2294" s="2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55"/>
      <c r="O2294" s="3"/>
    </row>
    <row r="2295" spans="1:15" s="4" customFormat="1" ht="10.5">
      <c r="A2295" s="1"/>
      <c r="B2295" s="2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55"/>
      <c r="O2295" s="3"/>
    </row>
    <row r="2296" spans="1:15" s="4" customFormat="1" ht="10.5">
      <c r="A2296" s="1"/>
      <c r="B2296" s="2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55"/>
      <c r="O2296" s="3"/>
    </row>
    <row r="2297" spans="1:15" s="4" customFormat="1" ht="10.5">
      <c r="A2297" s="1"/>
      <c r="B2297" s="2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55"/>
      <c r="O2297" s="3"/>
    </row>
    <row r="2298" spans="1:15" s="4" customFormat="1" ht="10.5">
      <c r="A2298" s="1"/>
      <c r="B2298" s="2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55"/>
      <c r="O2298" s="3"/>
    </row>
    <row r="2299" spans="1:15" s="4" customFormat="1" ht="10.5">
      <c r="A2299" s="1"/>
      <c r="B2299" s="2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55"/>
      <c r="O2299" s="3"/>
    </row>
    <row r="2300" spans="1:15" s="4" customFormat="1" ht="10.5">
      <c r="A2300" s="1"/>
      <c r="B2300" s="2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55"/>
      <c r="O2300" s="3"/>
    </row>
    <row r="2301" spans="1:15" s="4" customFormat="1" ht="10.5">
      <c r="A2301" s="1"/>
      <c r="B2301" s="2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55"/>
      <c r="O2301" s="3"/>
    </row>
    <row r="2302" spans="1:15" s="4" customFormat="1" ht="10.5">
      <c r="A2302" s="1"/>
      <c r="B2302" s="2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55"/>
      <c r="O2302" s="3"/>
    </row>
    <row r="2303" spans="1:15" s="4" customFormat="1" ht="10.5">
      <c r="A2303" s="1"/>
      <c r="B2303" s="2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55"/>
      <c r="O2303" s="3"/>
    </row>
    <row r="2304" spans="1:15" s="4" customFormat="1" ht="10.5">
      <c r="A2304" s="1"/>
      <c r="B2304" s="2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55"/>
      <c r="O2304" s="3"/>
    </row>
    <row r="2305" spans="1:15" s="4" customFormat="1" ht="10.5">
      <c r="A2305" s="1"/>
      <c r="B2305" s="2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55"/>
      <c r="O2305" s="3"/>
    </row>
    <row r="2306" spans="1:15" s="4" customFormat="1" ht="10.5">
      <c r="A2306" s="1"/>
      <c r="B2306" s="2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55"/>
      <c r="O2306" s="3"/>
    </row>
    <row r="2307" spans="1:15" s="4" customFormat="1" ht="10.5">
      <c r="A2307" s="1"/>
      <c r="B2307" s="2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55"/>
      <c r="O2307" s="3"/>
    </row>
    <row r="2308" spans="1:15" s="4" customFormat="1" ht="10.5">
      <c r="A2308" s="1"/>
      <c r="B2308" s="2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55"/>
      <c r="O2308" s="3"/>
    </row>
    <row r="2309" spans="1:15" s="4" customFormat="1" ht="10.5">
      <c r="A2309" s="1"/>
      <c r="B2309" s="2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55"/>
      <c r="O2309" s="3"/>
    </row>
    <row r="2310" spans="1:15" s="4" customFormat="1" ht="10.5">
      <c r="A2310" s="1"/>
      <c r="B2310" s="2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55"/>
      <c r="O2310" s="3"/>
    </row>
    <row r="2311" spans="1:15" s="4" customFormat="1" ht="10.5">
      <c r="A2311" s="1"/>
      <c r="B2311" s="2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55"/>
      <c r="O2311" s="3"/>
    </row>
    <row r="2312" spans="1:15" s="4" customFormat="1" ht="10.5">
      <c r="A2312" s="1"/>
      <c r="B2312" s="2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55"/>
      <c r="O2312" s="3"/>
    </row>
    <row r="2313" spans="1:15" s="4" customFormat="1" ht="10.5">
      <c r="A2313" s="1"/>
      <c r="B2313" s="2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55"/>
      <c r="O2313" s="3"/>
    </row>
    <row r="2314" spans="1:15" s="4" customFormat="1" ht="10.5">
      <c r="A2314" s="1"/>
      <c r="B2314" s="2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55"/>
      <c r="O2314" s="3"/>
    </row>
    <row r="2315" spans="1:15" s="4" customFormat="1" ht="10.5">
      <c r="A2315" s="1"/>
      <c r="B2315" s="2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55"/>
      <c r="O2315" s="3"/>
    </row>
    <row r="2316" spans="1:15" s="4" customFormat="1" ht="10.5">
      <c r="A2316" s="1"/>
      <c r="B2316" s="2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55"/>
      <c r="O2316" s="3"/>
    </row>
    <row r="2317" spans="1:15" s="4" customFormat="1" ht="10.5">
      <c r="A2317" s="1"/>
      <c r="B2317" s="2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55"/>
      <c r="O2317" s="3"/>
    </row>
    <row r="2318" spans="1:15" s="4" customFormat="1" ht="10.5">
      <c r="A2318" s="1"/>
      <c r="B2318" s="2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55"/>
      <c r="O2318" s="3"/>
    </row>
    <row r="2319" spans="1:15" s="4" customFormat="1" ht="10.5">
      <c r="A2319" s="1"/>
      <c r="B2319" s="2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55"/>
      <c r="O2319" s="3"/>
    </row>
    <row r="2320" spans="1:15" s="4" customFormat="1" ht="10.5">
      <c r="A2320" s="1"/>
      <c r="B2320" s="2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55"/>
      <c r="O2320" s="3"/>
    </row>
    <row r="2321" spans="1:15" s="4" customFormat="1" ht="10.5">
      <c r="A2321" s="1"/>
      <c r="B2321" s="2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55"/>
      <c r="O2321" s="3"/>
    </row>
    <row r="2322" spans="1:15" s="4" customFormat="1" ht="10.5">
      <c r="A2322" s="1"/>
      <c r="B2322" s="2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55"/>
      <c r="O2322" s="3"/>
    </row>
    <row r="2323" spans="1:15" s="4" customFormat="1" ht="10.5">
      <c r="A2323" s="1"/>
      <c r="B2323" s="2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55"/>
      <c r="O2323" s="3"/>
    </row>
    <row r="2324" spans="1:15" s="4" customFormat="1" ht="10.5">
      <c r="A2324" s="1"/>
      <c r="B2324" s="2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55"/>
      <c r="O2324" s="3"/>
    </row>
    <row r="2325" spans="1:15" s="4" customFormat="1" ht="10.5">
      <c r="A2325" s="1"/>
      <c r="B2325" s="2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55"/>
      <c r="O2325" s="3"/>
    </row>
    <row r="2326" spans="1:15" s="4" customFormat="1" ht="10.5">
      <c r="A2326" s="1"/>
      <c r="B2326" s="2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55"/>
      <c r="O2326" s="3"/>
    </row>
    <row r="2327" spans="1:15" s="4" customFormat="1" ht="10.5">
      <c r="A2327" s="1"/>
      <c r="B2327" s="2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55"/>
      <c r="O2327" s="3"/>
    </row>
    <row r="2328" spans="1:15" s="4" customFormat="1" ht="10.5">
      <c r="A2328" s="1"/>
      <c r="B2328" s="2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55"/>
      <c r="O2328" s="3"/>
    </row>
    <row r="2329" spans="1:15" s="4" customFormat="1" ht="10.5">
      <c r="A2329" s="1"/>
      <c r="B2329" s="2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55"/>
      <c r="O2329" s="3"/>
    </row>
    <row r="2330" spans="1:15" s="4" customFormat="1" ht="10.5">
      <c r="A2330" s="1"/>
      <c r="B2330" s="2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55"/>
      <c r="O2330" s="3"/>
    </row>
    <row r="2331" spans="1:15" s="4" customFormat="1" ht="10.5">
      <c r="A2331" s="1"/>
      <c r="B2331" s="2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55"/>
      <c r="O2331" s="3"/>
    </row>
    <row r="2332" spans="1:15" s="4" customFormat="1" ht="10.5">
      <c r="A2332" s="1"/>
      <c r="B2332" s="2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55"/>
      <c r="O2332" s="3"/>
    </row>
    <row r="2333" spans="1:15" s="4" customFormat="1" ht="10.5">
      <c r="A2333" s="1"/>
      <c r="B2333" s="2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55"/>
      <c r="O2333" s="3"/>
    </row>
    <row r="2334" spans="1:15" s="4" customFormat="1" ht="10.5">
      <c r="A2334" s="1"/>
      <c r="B2334" s="2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55"/>
      <c r="O2334" s="3"/>
    </row>
    <row r="2335" spans="1:15" s="4" customFormat="1" ht="10.5">
      <c r="A2335" s="1"/>
      <c r="B2335" s="2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55"/>
      <c r="O2335" s="3"/>
    </row>
    <row r="2336" spans="1:15" s="4" customFormat="1" ht="10.5">
      <c r="A2336" s="1"/>
      <c r="B2336" s="2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55"/>
      <c r="O2336" s="3"/>
    </row>
    <row r="2337" spans="1:15" s="4" customFormat="1" ht="10.5">
      <c r="A2337" s="1"/>
      <c r="B2337" s="2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55"/>
      <c r="O2337" s="3"/>
    </row>
    <row r="2338" spans="1:15" s="4" customFormat="1" ht="10.5">
      <c r="A2338" s="1"/>
      <c r="B2338" s="2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55"/>
      <c r="O2338" s="3"/>
    </row>
    <row r="2339" spans="1:15" s="4" customFormat="1" ht="10.5">
      <c r="A2339" s="1"/>
      <c r="B2339" s="2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55"/>
      <c r="O2339" s="3"/>
    </row>
    <row r="2340" spans="1:15" s="4" customFormat="1" ht="10.5">
      <c r="A2340" s="1"/>
      <c r="B2340" s="2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55"/>
      <c r="O2340" s="3"/>
    </row>
    <row r="2341" spans="1:15" s="4" customFormat="1" ht="10.5">
      <c r="A2341" s="1"/>
      <c r="B2341" s="2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55"/>
      <c r="O2341" s="3"/>
    </row>
    <row r="2342" spans="1:15" s="4" customFormat="1" ht="10.5">
      <c r="A2342" s="1"/>
      <c r="B2342" s="2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55"/>
      <c r="O2342" s="3"/>
    </row>
    <row r="2343" spans="1:15" s="4" customFormat="1" ht="10.5">
      <c r="A2343" s="1"/>
      <c r="B2343" s="2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55"/>
      <c r="O2343" s="3"/>
    </row>
    <row r="2344" spans="1:15" s="4" customFormat="1" ht="10.5">
      <c r="A2344" s="1"/>
      <c r="B2344" s="2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55"/>
      <c r="O2344" s="3"/>
    </row>
    <row r="2345" spans="1:15" s="4" customFormat="1" ht="10.5">
      <c r="A2345" s="1"/>
      <c r="B2345" s="2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55"/>
      <c r="O2345" s="3"/>
    </row>
    <row r="2346" spans="1:15" s="4" customFormat="1" ht="10.5">
      <c r="A2346" s="1"/>
      <c r="B2346" s="2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55"/>
      <c r="O2346" s="3"/>
    </row>
    <row r="2347" spans="1:15" s="4" customFormat="1" ht="10.5">
      <c r="A2347" s="1"/>
      <c r="B2347" s="2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55"/>
      <c r="O2347" s="3"/>
    </row>
    <row r="2348" spans="1:15" s="4" customFormat="1" ht="10.5">
      <c r="A2348" s="1"/>
      <c r="B2348" s="2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55"/>
      <c r="O2348" s="3"/>
    </row>
    <row r="2349" spans="1:15" s="4" customFormat="1" ht="10.5">
      <c r="A2349" s="1"/>
      <c r="B2349" s="2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55"/>
      <c r="O2349" s="3"/>
    </row>
    <row r="2350" spans="1:15" s="4" customFormat="1" ht="10.5">
      <c r="A2350" s="1"/>
      <c r="B2350" s="2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55"/>
      <c r="O2350" s="3"/>
    </row>
    <row r="2351" spans="1:15" s="4" customFormat="1" ht="10.5">
      <c r="A2351" s="1"/>
      <c r="B2351" s="2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55"/>
      <c r="O2351" s="3"/>
    </row>
    <row r="2352" spans="1:15" s="4" customFormat="1" ht="10.5">
      <c r="A2352" s="1"/>
      <c r="B2352" s="2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55"/>
      <c r="O2352" s="3"/>
    </row>
    <row r="2353" spans="1:15" s="4" customFormat="1" ht="10.5">
      <c r="A2353" s="1"/>
      <c r="B2353" s="2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55"/>
      <c r="O2353" s="3"/>
    </row>
    <row r="2354" spans="1:15" s="4" customFormat="1" ht="10.5">
      <c r="A2354" s="1"/>
      <c r="B2354" s="2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55"/>
      <c r="O2354" s="3"/>
    </row>
    <row r="2355" spans="1:15" s="4" customFormat="1" ht="10.5">
      <c r="A2355" s="1"/>
      <c r="B2355" s="2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55"/>
      <c r="O2355" s="3"/>
    </row>
    <row r="2356" spans="1:15" s="4" customFormat="1" ht="10.5">
      <c r="A2356" s="1"/>
      <c r="B2356" s="2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55"/>
      <c r="O2356" s="3"/>
    </row>
    <row r="2357" spans="1:15" s="4" customFormat="1" ht="10.5">
      <c r="A2357" s="1"/>
      <c r="B2357" s="2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55"/>
      <c r="O2357" s="3"/>
    </row>
    <row r="2358" spans="1:15" s="4" customFormat="1" ht="10.5">
      <c r="A2358" s="1"/>
      <c r="B2358" s="2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55"/>
      <c r="O2358" s="3"/>
    </row>
    <row r="2359" spans="1:15" s="4" customFormat="1" ht="10.5">
      <c r="A2359" s="1"/>
      <c r="B2359" s="2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55"/>
      <c r="O2359" s="3"/>
    </row>
    <row r="2360" spans="1:15" s="4" customFormat="1" ht="10.5">
      <c r="A2360" s="1"/>
      <c r="B2360" s="2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55"/>
      <c r="O2360" s="3"/>
    </row>
    <row r="2361" spans="1:15" s="4" customFormat="1" ht="10.5">
      <c r="A2361" s="1"/>
      <c r="B2361" s="2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55"/>
      <c r="O2361" s="3"/>
    </row>
    <row r="2362" spans="1:15" s="4" customFormat="1" ht="10.5">
      <c r="A2362" s="1"/>
      <c r="B2362" s="2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55"/>
      <c r="O2362" s="3"/>
    </row>
    <row r="2363" spans="1:15" s="4" customFormat="1" ht="10.5">
      <c r="A2363" s="1"/>
      <c r="B2363" s="2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55"/>
      <c r="O2363" s="3"/>
    </row>
    <row r="2364" spans="1:15" s="4" customFormat="1" ht="10.5">
      <c r="A2364" s="1"/>
      <c r="B2364" s="2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55"/>
      <c r="O2364" s="3"/>
    </row>
    <row r="2365" spans="1:15" s="4" customFormat="1" ht="10.5">
      <c r="A2365" s="1"/>
      <c r="B2365" s="2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55"/>
      <c r="O2365" s="3"/>
    </row>
    <row r="2366" spans="1:15" s="4" customFormat="1" ht="10.5">
      <c r="A2366" s="1"/>
      <c r="B2366" s="2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55"/>
      <c r="O2366" s="3"/>
    </row>
    <row r="2367" spans="1:15" s="4" customFormat="1" ht="10.5">
      <c r="A2367" s="1"/>
      <c r="B2367" s="2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55"/>
      <c r="O2367" s="3"/>
    </row>
    <row r="2368" spans="1:15" s="4" customFormat="1" ht="10.5">
      <c r="A2368" s="1"/>
      <c r="B2368" s="2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55"/>
      <c r="O2368" s="3"/>
    </row>
    <row r="2369" spans="1:15" s="4" customFormat="1" ht="10.5">
      <c r="A2369" s="1"/>
      <c r="B2369" s="2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55"/>
      <c r="O2369" s="3"/>
    </row>
    <row r="2370" spans="1:15" s="4" customFormat="1" ht="10.5">
      <c r="A2370" s="1"/>
      <c r="B2370" s="2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55"/>
      <c r="O2370" s="3"/>
    </row>
    <row r="2371" spans="1:15" s="4" customFormat="1" ht="10.5">
      <c r="A2371" s="1"/>
      <c r="B2371" s="2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55"/>
      <c r="O2371" s="3"/>
    </row>
    <row r="2372" spans="1:15" s="4" customFormat="1" ht="10.5">
      <c r="A2372" s="1"/>
      <c r="B2372" s="2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55"/>
      <c r="O2372" s="3"/>
    </row>
    <row r="2373" spans="1:15" s="4" customFormat="1" ht="10.5">
      <c r="A2373" s="1"/>
      <c r="B2373" s="2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55"/>
      <c r="O2373" s="3"/>
    </row>
    <row r="2374" spans="1:15" s="4" customFormat="1" ht="10.5">
      <c r="A2374" s="1"/>
      <c r="B2374" s="2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55"/>
      <c r="O2374" s="3"/>
    </row>
    <row r="2375" spans="1:15" s="4" customFormat="1" ht="10.5">
      <c r="A2375" s="1"/>
      <c r="B2375" s="2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55"/>
      <c r="O2375" s="3"/>
    </row>
    <row r="2376" spans="1:15" s="4" customFormat="1" ht="10.5">
      <c r="A2376" s="1"/>
      <c r="B2376" s="2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55"/>
      <c r="O2376" s="3"/>
    </row>
    <row r="2377" spans="1:15" s="4" customFormat="1" ht="10.5">
      <c r="A2377" s="1"/>
      <c r="B2377" s="2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55"/>
      <c r="O2377" s="3"/>
    </row>
    <row r="2378" spans="1:15" s="4" customFormat="1" ht="10.5">
      <c r="A2378" s="1"/>
      <c r="B2378" s="2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55"/>
      <c r="O2378" s="3"/>
    </row>
    <row r="2379" spans="1:15" s="4" customFormat="1" ht="10.5">
      <c r="A2379" s="1"/>
      <c r="B2379" s="2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55"/>
      <c r="O2379" s="3"/>
    </row>
    <row r="2380" spans="1:15" s="4" customFormat="1" ht="10.5">
      <c r="A2380" s="1"/>
      <c r="B2380" s="2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55"/>
      <c r="O2380" s="3"/>
    </row>
    <row r="2381" spans="1:15" s="4" customFormat="1" ht="10.5">
      <c r="A2381" s="1"/>
      <c r="B2381" s="2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55"/>
      <c r="O2381" s="3"/>
    </row>
    <row r="2382" spans="1:15" s="4" customFormat="1" ht="10.5">
      <c r="A2382" s="1"/>
      <c r="B2382" s="2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55"/>
      <c r="O2382" s="3"/>
    </row>
    <row r="2383" spans="1:15" s="4" customFormat="1" ht="10.5">
      <c r="A2383" s="1"/>
      <c r="B2383" s="2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55"/>
      <c r="O2383" s="3"/>
    </row>
    <row r="2384" spans="1:15" s="4" customFormat="1" ht="10.5">
      <c r="A2384" s="1"/>
      <c r="B2384" s="2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55"/>
      <c r="O2384" s="3"/>
    </row>
    <row r="2385" spans="1:15" s="4" customFormat="1" ht="10.5">
      <c r="A2385" s="1"/>
      <c r="B2385" s="2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55"/>
      <c r="O2385" s="3"/>
    </row>
    <row r="2386" spans="1:15" s="4" customFormat="1" ht="10.5">
      <c r="A2386" s="1"/>
      <c r="B2386" s="2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55"/>
      <c r="O2386" s="3"/>
    </row>
    <row r="2387" spans="1:15" s="4" customFormat="1" ht="10.5">
      <c r="A2387" s="1"/>
      <c r="B2387" s="2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55"/>
      <c r="O2387" s="3"/>
    </row>
    <row r="2388" spans="1:15" s="4" customFormat="1" ht="10.5">
      <c r="A2388" s="1"/>
      <c r="B2388" s="2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55"/>
      <c r="O2388" s="3"/>
    </row>
    <row r="2389" spans="1:15" s="4" customFormat="1" ht="10.5">
      <c r="A2389" s="1"/>
      <c r="B2389" s="2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55"/>
      <c r="O2389" s="3"/>
    </row>
    <row r="2390" spans="1:15" s="4" customFormat="1" ht="10.5">
      <c r="A2390" s="1"/>
      <c r="B2390" s="2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55"/>
      <c r="O2390" s="3"/>
    </row>
    <row r="2391" spans="1:15" s="4" customFormat="1" ht="10.5">
      <c r="A2391" s="1"/>
      <c r="B2391" s="2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55"/>
      <c r="O2391" s="3"/>
    </row>
    <row r="2392" spans="1:15" s="4" customFormat="1" ht="10.5">
      <c r="A2392" s="1"/>
      <c r="B2392" s="2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55"/>
      <c r="O2392" s="3"/>
    </row>
    <row r="2393" spans="1:15" s="4" customFormat="1" ht="10.5">
      <c r="A2393" s="1"/>
      <c r="B2393" s="2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55"/>
      <c r="O2393" s="3"/>
    </row>
    <row r="2394" spans="1:15" s="4" customFormat="1" ht="10.5">
      <c r="A2394" s="1"/>
      <c r="B2394" s="2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55"/>
      <c r="O2394" s="3"/>
    </row>
    <row r="2395" spans="1:15" s="4" customFormat="1" ht="10.5">
      <c r="A2395" s="1"/>
      <c r="B2395" s="2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55"/>
      <c r="O2395" s="3"/>
    </row>
    <row r="2396" spans="1:15" s="4" customFormat="1" ht="10.5">
      <c r="A2396" s="1"/>
      <c r="B2396" s="2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55"/>
      <c r="O2396" s="3"/>
    </row>
    <row r="2397" spans="1:15" s="4" customFormat="1" ht="10.5">
      <c r="A2397" s="1"/>
      <c r="B2397" s="2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55"/>
      <c r="O2397" s="3"/>
    </row>
    <row r="2398" spans="1:15" s="4" customFormat="1" ht="10.5">
      <c r="A2398" s="1"/>
      <c r="B2398" s="2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55"/>
      <c r="O2398" s="3"/>
    </row>
    <row r="2399" spans="1:15" s="4" customFormat="1" ht="10.5">
      <c r="A2399" s="1"/>
      <c r="B2399" s="2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55"/>
      <c r="O2399" s="3"/>
    </row>
    <row r="2400" spans="1:15" s="4" customFormat="1" ht="10.5">
      <c r="A2400" s="1"/>
      <c r="B2400" s="2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55"/>
      <c r="O2400" s="3"/>
    </row>
    <row r="2401" spans="1:15" s="4" customFormat="1" ht="10.5">
      <c r="A2401" s="1"/>
      <c r="B2401" s="2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55"/>
      <c r="O2401" s="3"/>
    </row>
    <row r="2402" spans="1:15" s="4" customFormat="1" ht="10.5">
      <c r="A2402" s="1"/>
      <c r="B2402" s="2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55"/>
      <c r="O2402" s="3"/>
    </row>
    <row r="2403" spans="1:15" s="4" customFormat="1" ht="10.5">
      <c r="A2403" s="1"/>
      <c r="B2403" s="2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55"/>
      <c r="O2403" s="3"/>
    </row>
    <row r="2404" spans="1:15" s="4" customFormat="1" ht="10.5">
      <c r="A2404" s="1"/>
      <c r="B2404" s="2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55"/>
      <c r="O2404" s="3"/>
    </row>
    <row r="2405" spans="1:15" s="4" customFormat="1" ht="10.5">
      <c r="A2405" s="1"/>
      <c r="B2405" s="2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55"/>
      <c r="O2405" s="3"/>
    </row>
    <row r="2406" spans="1:15" s="4" customFormat="1" ht="10.5">
      <c r="A2406" s="1"/>
      <c r="B2406" s="2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55"/>
      <c r="O2406" s="3"/>
    </row>
    <row r="2407" spans="1:15" s="4" customFormat="1" ht="10.5">
      <c r="A2407" s="1"/>
      <c r="B2407" s="2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55"/>
      <c r="O2407" s="3"/>
    </row>
    <row r="2408" spans="1:15" s="4" customFormat="1" ht="10.5">
      <c r="A2408" s="1"/>
      <c r="B2408" s="2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55"/>
      <c r="O2408" s="3"/>
    </row>
    <row r="2409" spans="1:15" s="4" customFormat="1" ht="10.5">
      <c r="A2409" s="1"/>
      <c r="B2409" s="2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55"/>
      <c r="O2409" s="3"/>
    </row>
    <row r="2410" spans="1:15" s="4" customFormat="1" ht="10.5">
      <c r="A2410" s="1"/>
      <c r="B2410" s="2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55"/>
      <c r="O2410" s="3"/>
    </row>
    <row r="2411" spans="1:15" s="4" customFormat="1" ht="10.5">
      <c r="A2411" s="1"/>
      <c r="B2411" s="2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55"/>
      <c r="O2411" s="3"/>
    </row>
    <row r="2412" spans="1:15" s="4" customFormat="1" ht="10.5">
      <c r="A2412" s="1"/>
      <c r="B2412" s="2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55"/>
      <c r="O2412" s="3"/>
    </row>
    <row r="2413" spans="1:15" s="4" customFormat="1" ht="10.5">
      <c r="A2413" s="1"/>
      <c r="B2413" s="2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55"/>
      <c r="O2413" s="3"/>
    </row>
    <row r="2414" spans="1:15" s="4" customFormat="1" ht="10.5">
      <c r="A2414" s="1"/>
      <c r="B2414" s="2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55"/>
      <c r="O2414" s="3"/>
    </row>
    <row r="2415" spans="1:15" s="4" customFormat="1" ht="10.5">
      <c r="A2415" s="1"/>
      <c r="B2415" s="2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55"/>
      <c r="O2415" s="3"/>
    </row>
    <row r="2416" spans="1:15" s="4" customFormat="1" ht="10.5">
      <c r="A2416" s="1"/>
      <c r="B2416" s="2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55"/>
      <c r="O2416" s="3"/>
    </row>
    <row r="2417" spans="1:15" s="4" customFormat="1" ht="10.5">
      <c r="A2417" s="1"/>
      <c r="B2417" s="2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55"/>
      <c r="O2417" s="3"/>
    </row>
    <row r="2418" spans="1:15" s="4" customFormat="1" ht="10.5">
      <c r="A2418" s="1"/>
      <c r="B2418" s="2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55"/>
      <c r="O2418" s="3"/>
    </row>
    <row r="2419" spans="1:15" s="4" customFormat="1" ht="10.5">
      <c r="A2419" s="1"/>
      <c r="B2419" s="2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55"/>
      <c r="O2419" s="3"/>
    </row>
    <row r="2420" spans="1:15" s="4" customFormat="1" ht="10.5">
      <c r="A2420" s="1"/>
      <c r="B2420" s="2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55"/>
      <c r="O2420" s="3"/>
    </row>
    <row r="2421" spans="1:15" s="4" customFormat="1" ht="10.5">
      <c r="A2421" s="1"/>
      <c r="B2421" s="2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55"/>
      <c r="O2421" s="3"/>
    </row>
    <row r="2422" spans="1:15" s="4" customFormat="1" ht="10.5">
      <c r="A2422" s="1"/>
      <c r="B2422" s="2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55"/>
      <c r="O2422" s="3"/>
    </row>
    <row r="2423" spans="1:15" s="4" customFormat="1" ht="10.5">
      <c r="A2423" s="1"/>
      <c r="B2423" s="2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55"/>
      <c r="O2423" s="3"/>
    </row>
    <row r="2424" spans="1:15" s="4" customFormat="1" ht="10.5">
      <c r="A2424" s="1"/>
      <c r="B2424" s="2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55"/>
      <c r="O2424" s="3"/>
    </row>
    <row r="2425" spans="1:15" s="4" customFormat="1" ht="10.5">
      <c r="A2425" s="1"/>
      <c r="B2425" s="2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55"/>
      <c r="O2425" s="3"/>
    </row>
    <row r="2426" spans="1:15" s="4" customFormat="1" ht="10.5">
      <c r="A2426" s="1"/>
      <c r="B2426" s="2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55"/>
      <c r="O2426" s="3"/>
    </row>
    <row r="2427" spans="1:15" s="4" customFormat="1" ht="10.5">
      <c r="A2427" s="1"/>
      <c r="B2427" s="2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55"/>
      <c r="O2427" s="3"/>
    </row>
    <row r="2428" spans="1:15" s="4" customFormat="1" ht="10.5">
      <c r="A2428" s="1"/>
      <c r="B2428" s="2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55"/>
      <c r="O2428" s="3"/>
    </row>
    <row r="2429" spans="1:15" s="4" customFormat="1" ht="10.5">
      <c r="A2429" s="1"/>
      <c r="B2429" s="2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55"/>
      <c r="O2429" s="3"/>
    </row>
    <row r="2430" spans="1:15" s="4" customFormat="1" ht="10.5">
      <c r="A2430" s="1"/>
      <c r="B2430" s="2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55"/>
      <c r="O2430" s="3"/>
    </row>
    <row r="2431" spans="1:15" s="4" customFormat="1" ht="10.5">
      <c r="A2431" s="1"/>
      <c r="B2431" s="2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55"/>
      <c r="O2431" s="3"/>
    </row>
    <row r="2432" spans="1:15" s="4" customFormat="1" ht="10.5">
      <c r="A2432" s="1"/>
      <c r="B2432" s="2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55"/>
      <c r="O2432" s="3"/>
    </row>
    <row r="2433" spans="1:15" s="4" customFormat="1" ht="10.5">
      <c r="A2433" s="1"/>
      <c r="B2433" s="2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55"/>
      <c r="O2433" s="3"/>
    </row>
    <row r="2434" spans="1:15" s="4" customFormat="1" ht="10.5">
      <c r="A2434" s="1"/>
      <c r="B2434" s="2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55"/>
      <c r="O2434" s="3"/>
    </row>
    <row r="2435" spans="1:15" s="4" customFormat="1" ht="10.5">
      <c r="A2435" s="1"/>
      <c r="B2435" s="2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55"/>
      <c r="O2435" s="3"/>
    </row>
    <row r="2436" spans="1:15" s="4" customFormat="1" ht="10.5">
      <c r="A2436" s="1"/>
      <c r="B2436" s="2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55"/>
      <c r="O2436" s="3"/>
    </row>
    <row r="2437" spans="1:15" s="4" customFormat="1" ht="10.5">
      <c r="A2437" s="1"/>
      <c r="B2437" s="2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55"/>
      <c r="O2437" s="3"/>
    </row>
    <row r="2438" spans="1:15" s="4" customFormat="1" ht="10.5">
      <c r="A2438" s="1"/>
      <c r="B2438" s="2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55"/>
      <c r="O2438" s="3"/>
    </row>
    <row r="2439" spans="1:15" s="4" customFormat="1" ht="10.5">
      <c r="A2439" s="1"/>
      <c r="B2439" s="2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55"/>
      <c r="O2439" s="3"/>
    </row>
    <row r="2440" spans="1:15" s="4" customFormat="1" ht="10.5">
      <c r="A2440" s="1"/>
      <c r="B2440" s="2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55"/>
      <c r="O2440" s="3"/>
    </row>
    <row r="2441" spans="1:15" s="4" customFormat="1" ht="10.5">
      <c r="A2441" s="1"/>
      <c r="B2441" s="2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55"/>
      <c r="O2441" s="3"/>
    </row>
    <row r="2442" spans="1:15" s="4" customFormat="1" ht="10.5">
      <c r="A2442" s="1"/>
      <c r="B2442" s="2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55"/>
      <c r="O2442" s="3"/>
    </row>
    <row r="2443" spans="1:15" s="4" customFormat="1" ht="10.5">
      <c r="A2443" s="1"/>
      <c r="B2443" s="2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55"/>
      <c r="O2443" s="3"/>
    </row>
    <row r="2444" spans="1:15" s="4" customFormat="1" ht="10.5">
      <c r="A2444" s="1"/>
      <c r="B2444" s="2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55"/>
      <c r="O2444" s="3"/>
    </row>
    <row r="2445" spans="1:15" s="4" customFormat="1" ht="10.5">
      <c r="A2445" s="1"/>
      <c r="B2445" s="2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55"/>
      <c r="O2445" s="3"/>
    </row>
    <row r="2446" spans="1:15" s="4" customFormat="1" ht="10.5">
      <c r="A2446" s="1"/>
      <c r="B2446" s="2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55"/>
      <c r="O2446" s="3"/>
    </row>
    <row r="2447" spans="1:15" s="4" customFormat="1" ht="10.5">
      <c r="A2447" s="1"/>
      <c r="B2447" s="2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55"/>
      <c r="O2447" s="3"/>
    </row>
    <row r="2448" spans="1:15" s="4" customFormat="1" ht="10.5">
      <c r="A2448" s="1"/>
      <c r="B2448" s="2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55"/>
      <c r="O2448" s="3"/>
    </row>
    <row r="2449" spans="1:15" s="4" customFormat="1" ht="10.5">
      <c r="A2449" s="1"/>
      <c r="B2449" s="2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55"/>
      <c r="O2449" s="3"/>
    </row>
    <row r="2450" spans="1:15" s="4" customFormat="1" ht="10.5">
      <c r="A2450" s="1"/>
      <c r="B2450" s="2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55"/>
      <c r="O2450" s="3"/>
    </row>
    <row r="2451" spans="1:15" s="4" customFormat="1" ht="10.5">
      <c r="A2451" s="1"/>
      <c r="B2451" s="2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55"/>
      <c r="O2451" s="3"/>
    </row>
    <row r="2452" spans="1:15" s="4" customFormat="1" ht="10.5">
      <c r="A2452" s="1"/>
      <c r="B2452" s="2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55"/>
      <c r="O2452" s="3"/>
    </row>
    <row r="2453" spans="1:15" s="4" customFormat="1" ht="10.5">
      <c r="A2453" s="1"/>
      <c r="B2453" s="2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55"/>
      <c r="O2453" s="3"/>
    </row>
    <row r="2454" spans="1:15" s="4" customFormat="1" ht="10.5">
      <c r="A2454" s="1"/>
      <c r="B2454" s="2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55"/>
      <c r="O2454" s="3"/>
    </row>
    <row r="2455" spans="1:15" s="4" customFormat="1" ht="10.5">
      <c r="A2455" s="1"/>
      <c r="B2455" s="2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55"/>
      <c r="O2455" s="3"/>
    </row>
    <row r="2456" spans="1:15" s="4" customFormat="1" ht="10.5">
      <c r="A2456" s="1"/>
      <c r="B2456" s="2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55"/>
      <c r="O2456" s="3"/>
    </row>
    <row r="2457" spans="1:15" s="4" customFormat="1" ht="10.5">
      <c r="A2457" s="1"/>
      <c r="B2457" s="2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55"/>
      <c r="O2457" s="3"/>
    </row>
    <row r="2458" spans="1:15" s="4" customFormat="1" ht="10.5">
      <c r="A2458" s="1"/>
      <c r="B2458" s="2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55"/>
      <c r="O2458" s="3"/>
    </row>
    <row r="2459" spans="1:15" s="4" customFormat="1" ht="10.5">
      <c r="A2459" s="1"/>
      <c r="B2459" s="2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55"/>
      <c r="O2459" s="3"/>
    </row>
    <row r="2460" spans="1:15" s="4" customFormat="1" ht="10.5">
      <c r="A2460" s="1"/>
      <c r="B2460" s="2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55"/>
      <c r="O2460" s="3"/>
    </row>
    <row r="2461" spans="1:15" s="4" customFormat="1" ht="10.5">
      <c r="A2461" s="1"/>
      <c r="B2461" s="2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55"/>
      <c r="O2461" s="3"/>
    </row>
    <row r="2462" spans="1:15" s="4" customFormat="1" ht="10.5">
      <c r="A2462" s="1"/>
      <c r="B2462" s="2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55"/>
      <c r="O2462" s="3"/>
    </row>
    <row r="2463" spans="1:15" s="4" customFormat="1" ht="10.5">
      <c r="A2463" s="1"/>
      <c r="B2463" s="2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55"/>
      <c r="O2463" s="3"/>
    </row>
    <row r="2464" spans="1:15" s="4" customFormat="1" ht="10.5">
      <c r="A2464" s="1"/>
      <c r="B2464" s="2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55"/>
      <c r="O2464" s="3"/>
    </row>
    <row r="2465" spans="1:15" s="4" customFormat="1" ht="10.5">
      <c r="A2465" s="1"/>
      <c r="B2465" s="2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55"/>
      <c r="O2465" s="3"/>
    </row>
    <row r="2466" spans="1:15" s="4" customFormat="1" ht="10.5">
      <c r="A2466" s="1"/>
      <c r="B2466" s="2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55"/>
      <c r="O2466" s="3"/>
    </row>
    <row r="2467" spans="1:15" s="4" customFormat="1" ht="10.5">
      <c r="A2467" s="1"/>
      <c r="B2467" s="2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55"/>
      <c r="O2467" s="3"/>
    </row>
    <row r="2468" spans="1:15" s="4" customFormat="1" ht="10.5">
      <c r="A2468" s="1"/>
      <c r="B2468" s="2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55"/>
      <c r="O2468" s="3"/>
    </row>
    <row r="2469" spans="1:15" s="4" customFormat="1" ht="10.5">
      <c r="A2469" s="1"/>
      <c r="B2469" s="2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55"/>
      <c r="O2469" s="3"/>
    </row>
    <row r="2470" spans="1:15" s="4" customFormat="1" ht="10.5">
      <c r="A2470" s="1"/>
      <c r="B2470" s="2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55"/>
      <c r="O2470" s="3"/>
    </row>
    <row r="2471" spans="1:15" s="4" customFormat="1" ht="10.5">
      <c r="A2471" s="1"/>
      <c r="B2471" s="2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55"/>
      <c r="O2471" s="3"/>
    </row>
    <row r="2472" spans="1:15" s="4" customFormat="1" ht="10.5">
      <c r="A2472" s="1"/>
      <c r="B2472" s="2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55"/>
      <c r="O2472" s="3"/>
    </row>
    <row r="2473" spans="1:15" s="4" customFormat="1" ht="10.5">
      <c r="A2473" s="1"/>
      <c r="B2473" s="2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55"/>
      <c r="O2473" s="3"/>
    </row>
    <row r="2474" spans="1:15" s="4" customFormat="1" ht="10.5">
      <c r="A2474" s="1"/>
      <c r="B2474" s="2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55"/>
      <c r="O2474" s="3"/>
    </row>
    <row r="2475" spans="1:15" s="4" customFormat="1" ht="10.5">
      <c r="A2475" s="1"/>
      <c r="B2475" s="2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55"/>
      <c r="O2475" s="3"/>
    </row>
    <row r="2476" spans="1:15" s="4" customFormat="1" ht="10.5">
      <c r="A2476" s="1"/>
      <c r="B2476" s="2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55"/>
      <c r="O2476" s="3"/>
    </row>
    <row r="2477" spans="1:15" s="4" customFormat="1" ht="10.5">
      <c r="A2477" s="1"/>
      <c r="B2477" s="2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55"/>
      <c r="O2477" s="3"/>
    </row>
    <row r="2478" spans="1:15" s="4" customFormat="1" ht="10.5">
      <c r="A2478" s="1"/>
      <c r="B2478" s="2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55"/>
      <c r="O2478" s="3"/>
    </row>
    <row r="2479" spans="1:15" s="4" customFormat="1" ht="10.5">
      <c r="A2479" s="1"/>
      <c r="B2479" s="2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55"/>
      <c r="O2479" s="3"/>
    </row>
    <row r="2480" spans="1:15" s="4" customFormat="1" ht="10.5">
      <c r="A2480" s="1"/>
      <c r="B2480" s="2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55"/>
      <c r="O2480" s="3"/>
    </row>
    <row r="2481" spans="1:15" s="4" customFormat="1" ht="10.5">
      <c r="A2481" s="1"/>
      <c r="B2481" s="2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55"/>
      <c r="O2481" s="3"/>
    </row>
    <row r="2482" spans="1:15" s="4" customFormat="1" ht="10.5">
      <c r="A2482" s="1"/>
      <c r="B2482" s="2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55"/>
      <c r="O2482" s="3"/>
    </row>
    <row r="2483" spans="1:15" s="4" customFormat="1" ht="10.5">
      <c r="A2483" s="1"/>
      <c r="B2483" s="2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55"/>
      <c r="O2483" s="3"/>
    </row>
    <row r="2484" spans="1:15" s="4" customFormat="1" ht="10.5">
      <c r="A2484" s="1"/>
      <c r="B2484" s="2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55"/>
      <c r="O2484" s="3"/>
    </row>
    <row r="2485" spans="1:15" s="4" customFormat="1" ht="10.5">
      <c r="A2485" s="1"/>
      <c r="B2485" s="2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55"/>
      <c r="O2485" s="3"/>
    </row>
    <row r="2486" spans="1:15" s="4" customFormat="1" ht="10.5">
      <c r="A2486" s="1"/>
      <c r="B2486" s="2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55"/>
      <c r="O2486" s="3"/>
    </row>
    <row r="2487" spans="1:15" s="4" customFormat="1" ht="10.5">
      <c r="A2487" s="1"/>
      <c r="B2487" s="2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55"/>
      <c r="O2487" s="3"/>
    </row>
    <row r="2488" spans="1:15" s="4" customFormat="1" ht="10.5">
      <c r="A2488" s="1"/>
      <c r="B2488" s="2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55"/>
      <c r="O2488" s="3"/>
    </row>
    <row r="2489" spans="1:15" s="4" customFormat="1" ht="10.5">
      <c r="A2489" s="1"/>
      <c r="B2489" s="2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55"/>
      <c r="O2489" s="3"/>
    </row>
    <row r="2490" spans="1:15" s="4" customFormat="1" ht="10.5">
      <c r="A2490" s="1"/>
      <c r="B2490" s="2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55"/>
      <c r="O2490" s="3"/>
    </row>
    <row r="2491" spans="1:15" s="4" customFormat="1" ht="10.5">
      <c r="A2491" s="1"/>
      <c r="B2491" s="2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55"/>
      <c r="O2491" s="3"/>
    </row>
    <row r="2492" spans="1:15" s="4" customFormat="1" ht="10.5">
      <c r="A2492" s="1"/>
      <c r="B2492" s="2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55"/>
      <c r="O2492" s="3"/>
    </row>
    <row r="2493" spans="1:15" s="4" customFormat="1" ht="10.5">
      <c r="A2493" s="1"/>
      <c r="B2493" s="2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55"/>
      <c r="O2493" s="3"/>
    </row>
    <row r="2494" spans="1:15" s="4" customFormat="1" ht="10.5">
      <c r="A2494" s="1"/>
      <c r="B2494" s="2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55"/>
      <c r="O2494" s="3"/>
    </row>
    <row r="2495" spans="1:15" s="4" customFormat="1" ht="10.5">
      <c r="A2495" s="1"/>
      <c r="B2495" s="2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55"/>
      <c r="O2495" s="3"/>
    </row>
    <row r="2496" spans="1:15" s="4" customFormat="1" ht="10.5">
      <c r="A2496" s="1"/>
      <c r="B2496" s="2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55"/>
      <c r="O2496" s="3"/>
    </row>
    <row r="2497" spans="1:15" s="4" customFormat="1" ht="10.5">
      <c r="A2497" s="1"/>
      <c r="B2497" s="2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55"/>
      <c r="O2497" s="3"/>
    </row>
    <row r="2498" spans="1:15" s="4" customFormat="1" ht="10.5">
      <c r="A2498" s="1"/>
      <c r="B2498" s="2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55"/>
      <c r="O2498" s="3"/>
    </row>
    <row r="2499" spans="1:15" s="4" customFormat="1" ht="10.5">
      <c r="A2499" s="1"/>
      <c r="B2499" s="2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55"/>
      <c r="O2499" s="3"/>
    </row>
    <row r="2500" spans="1:15" s="4" customFormat="1" ht="10.5">
      <c r="A2500" s="1"/>
      <c r="B2500" s="2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55"/>
      <c r="O2500" s="3"/>
    </row>
    <row r="2501" spans="1:15" s="4" customFormat="1" ht="10.5">
      <c r="A2501" s="1"/>
      <c r="B2501" s="2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55"/>
      <c r="O2501" s="3"/>
    </row>
    <row r="2502" spans="1:15" s="4" customFormat="1" ht="10.5">
      <c r="A2502" s="1"/>
      <c r="B2502" s="2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55"/>
      <c r="O2502" s="3"/>
    </row>
    <row r="2503" spans="1:15" s="4" customFormat="1" ht="10.5">
      <c r="A2503" s="1"/>
      <c r="B2503" s="2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55"/>
      <c r="O2503" s="3"/>
    </row>
    <row r="2504" spans="1:15" s="4" customFormat="1" ht="10.5">
      <c r="A2504" s="1"/>
      <c r="B2504" s="2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55"/>
      <c r="O2504" s="3"/>
    </row>
    <row r="2505" spans="1:15" s="4" customFormat="1" ht="10.5">
      <c r="A2505" s="1"/>
      <c r="B2505" s="2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55"/>
      <c r="O2505" s="3"/>
    </row>
    <row r="2506" spans="1:15" s="4" customFormat="1" ht="10.5">
      <c r="A2506" s="1"/>
      <c r="B2506" s="2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55"/>
      <c r="O2506" s="3"/>
    </row>
    <row r="2507" spans="1:15" s="4" customFormat="1" ht="10.5">
      <c r="A2507" s="1"/>
      <c r="B2507" s="2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55"/>
      <c r="O2507" s="3"/>
    </row>
    <row r="2508" spans="1:15" s="4" customFormat="1" ht="10.5">
      <c r="A2508" s="1"/>
      <c r="B2508" s="2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55"/>
      <c r="O2508" s="3"/>
    </row>
    <row r="2509" spans="1:15" s="4" customFormat="1" ht="10.5">
      <c r="A2509" s="1"/>
      <c r="B2509" s="2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55"/>
      <c r="O2509" s="3"/>
    </row>
    <row r="2510" spans="1:15" s="4" customFormat="1" ht="10.5">
      <c r="A2510" s="1"/>
      <c r="B2510" s="2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55"/>
      <c r="O2510" s="3"/>
    </row>
    <row r="2511" spans="1:15" s="4" customFormat="1" ht="10.5">
      <c r="A2511" s="1"/>
      <c r="B2511" s="2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55"/>
      <c r="O2511" s="3"/>
    </row>
    <row r="2512" spans="1:15" s="4" customFormat="1" ht="10.5">
      <c r="A2512" s="1"/>
      <c r="B2512" s="2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55"/>
      <c r="O2512" s="3"/>
    </row>
    <row r="2513" spans="1:15" s="4" customFormat="1" ht="10.5">
      <c r="A2513" s="1"/>
      <c r="B2513" s="2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55"/>
      <c r="O2513" s="3"/>
    </row>
    <row r="2514" spans="1:15" s="4" customFormat="1" ht="10.5">
      <c r="A2514" s="1"/>
      <c r="B2514" s="2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55"/>
      <c r="O2514" s="3"/>
    </row>
    <row r="2515" spans="1:15" s="4" customFormat="1" ht="10.5">
      <c r="A2515" s="1"/>
      <c r="B2515" s="2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55"/>
      <c r="O2515" s="3"/>
    </row>
    <row r="2516" spans="1:15" s="4" customFormat="1" ht="10.5">
      <c r="A2516" s="1"/>
      <c r="B2516" s="2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55"/>
      <c r="O2516" s="3"/>
    </row>
    <row r="2517" spans="1:15" s="4" customFormat="1" ht="10.5">
      <c r="A2517" s="1"/>
      <c r="B2517" s="2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55"/>
      <c r="O2517" s="3"/>
    </row>
    <row r="2518" spans="1:15" s="4" customFormat="1" ht="10.5">
      <c r="A2518" s="1"/>
      <c r="B2518" s="2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55"/>
      <c r="O2518" s="3"/>
    </row>
    <row r="2519" spans="1:15" s="4" customFormat="1" ht="10.5">
      <c r="A2519" s="1"/>
      <c r="B2519" s="2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55"/>
      <c r="O2519" s="3"/>
    </row>
    <row r="2520" spans="1:15" s="4" customFormat="1" ht="10.5">
      <c r="A2520" s="1"/>
      <c r="B2520" s="2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55"/>
      <c r="O2520" s="3"/>
    </row>
    <row r="2521" spans="1:15" s="4" customFormat="1" ht="10.5">
      <c r="A2521" s="1"/>
      <c r="B2521" s="2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55"/>
      <c r="O2521" s="3"/>
    </row>
    <row r="2522" spans="1:15" s="4" customFormat="1" ht="10.5">
      <c r="A2522" s="1"/>
      <c r="B2522" s="2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55"/>
      <c r="O2522" s="3"/>
    </row>
    <row r="2523" spans="1:15" s="4" customFormat="1" ht="10.5">
      <c r="A2523" s="1"/>
      <c r="B2523" s="2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55"/>
      <c r="O2523" s="3"/>
    </row>
    <row r="2524" spans="1:15" s="4" customFormat="1" ht="10.5">
      <c r="A2524" s="1"/>
      <c r="B2524" s="2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55"/>
      <c r="O2524" s="3"/>
    </row>
    <row r="2525" spans="1:15" s="4" customFormat="1" ht="10.5">
      <c r="A2525" s="1"/>
      <c r="B2525" s="2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55"/>
      <c r="O2525" s="3"/>
    </row>
    <row r="2526" spans="1:15" s="4" customFormat="1" ht="10.5">
      <c r="A2526" s="1"/>
      <c r="B2526" s="2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55"/>
      <c r="O2526" s="3"/>
    </row>
    <row r="2527" spans="1:15" s="4" customFormat="1" ht="10.5">
      <c r="A2527" s="1"/>
      <c r="B2527" s="2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55"/>
      <c r="O2527" s="3"/>
    </row>
    <row r="2528" spans="1:15" s="4" customFormat="1" ht="10.5">
      <c r="A2528" s="1"/>
      <c r="B2528" s="2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55"/>
      <c r="O2528" s="3"/>
    </row>
    <row r="2529" spans="1:15" s="4" customFormat="1" ht="10.5">
      <c r="A2529" s="1"/>
      <c r="B2529" s="2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55"/>
      <c r="O2529" s="3"/>
    </row>
    <row r="2530" spans="1:15" s="4" customFormat="1" ht="10.5">
      <c r="A2530" s="1"/>
      <c r="B2530" s="2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55"/>
      <c r="O2530" s="3"/>
    </row>
    <row r="2531" spans="1:15" s="4" customFormat="1" ht="10.5">
      <c r="A2531" s="1"/>
      <c r="B2531" s="2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55"/>
      <c r="O2531" s="3"/>
    </row>
    <row r="2532" spans="1:15" s="4" customFormat="1" ht="10.5">
      <c r="A2532" s="1"/>
      <c r="B2532" s="2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55"/>
      <c r="O2532" s="3"/>
    </row>
    <row r="2533" spans="1:15" s="4" customFormat="1" ht="10.5">
      <c r="A2533" s="1"/>
      <c r="B2533" s="2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55"/>
      <c r="O2533" s="3"/>
    </row>
    <row r="2534" spans="1:15" s="4" customFormat="1" ht="10.5">
      <c r="A2534" s="1"/>
      <c r="B2534" s="2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55"/>
      <c r="O2534" s="3"/>
    </row>
    <row r="2535" spans="1:15" s="4" customFormat="1" ht="10.5">
      <c r="A2535" s="1"/>
      <c r="B2535" s="2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55"/>
      <c r="O2535" s="3"/>
    </row>
    <row r="2536" spans="1:15" s="4" customFormat="1" ht="10.5">
      <c r="A2536" s="1"/>
      <c r="B2536" s="2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55"/>
      <c r="O2536" s="3"/>
    </row>
    <row r="2537" spans="1:15" s="4" customFormat="1" ht="10.5">
      <c r="A2537" s="1"/>
      <c r="B2537" s="2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55"/>
      <c r="O2537" s="3"/>
    </row>
    <row r="2538" spans="1:15" s="4" customFormat="1" ht="10.5">
      <c r="A2538" s="1"/>
      <c r="B2538" s="2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55"/>
      <c r="O2538" s="3"/>
    </row>
    <row r="2539" spans="1:15" s="4" customFormat="1" ht="10.5">
      <c r="A2539" s="1"/>
      <c r="B2539" s="2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55"/>
      <c r="O2539" s="3"/>
    </row>
    <row r="2540" spans="1:15" s="4" customFormat="1" ht="10.5">
      <c r="A2540" s="1"/>
      <c r="B2540" s="2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55"/>
      <c r="O2540" s="3"/>
    </row>
    <row r="2541" spans="1:15" s="4" customFormat="1" ht="10.5">
      <c r="A2541" s="1"/>
      <c r="B2541" s="2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55"/>
      <c r="O2541" s="3"/>
    </row>
    <row r="2542" spans="1:15" s="4" customFormat="1" ht="10.5">
      <c r="A2542" s="1"/>
      <c r="B2542" s="2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55"/>
      <c r="O2542" s="3"/>
    </row>
    <row r="2543" spans="1:15" s="4" customFormat="1" ht="10.5">
      <c r="A2543" s="1"/>
      <c r="B2543" s="2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55"/>
      <c r="O2543" s="3"/>
    </row>
    <row r="2544" spans="1:15" s="4" customFormat="1" ht="10.5">
      <c r="A2544" s="1"/>
      <c r="B2544" s="2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55"/>
      <c r="O2544" s="3"/>
    </row>
    <row r="2545" spans="1:15" s="4" customFormat="1" ht="10.5">
      <c r="A2545" s="1"/>
      <c r="B2545" s="2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55"/>
      <c r="O2545" s="3"/>
    </row>
    <row r="2546" spans="1:15" s="4" customFormat="1" ht="10.5">
      <c r="A2546" s="1"/>
      <c r="B2546" s="2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55"/>
      <c r="O2546" s="3"/>
    </row>
    <row r="2547" spans="1:15" s="4" customFormat="1" ht="10.5">
      <c r="A2547" s="1"/>
      <c r="B2547" s="2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55"/>
      <c r="O2547" s="3"/>
    </row>
    <row r="2548" spans="1:15" s="4" customFormat="1" ht="10.5">
      <c r="A2548" s="1"/>
      <c r="B2548" s="2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55"/>
      <c r="O2548" s="3"/>
    </row>
    <row r="2549" spans="1:15" s="4" customFormat="1" ht="10.5">
      <c r="A2549" s="1"/>
      <c r="B2549" s="2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55"/>
      <c r="O2549" s="3"/>
    </row>
    <row r="2550" spans="1:15" s="4" customFormat="1" ht="10.5">
      <c r="A2550" s="1"/>
      <c r="B2550" s="2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55"/>
      <c r="O2550" s="3"/>
    </row>
    <row r="2551" spans="1:15" s="4" customFormat="1" ht="10.5">
      <c r="A2551" s="1"/>
      <c r="B2551" s="2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55"/>
      <c r="O2551" s="3"/>
    </row>
    <row r="2552" spans="1:15" s="4" customFormat="1" ht="10.5">
      <c r="A2552" s="1"/>
      <c r="B2552" s="2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55"/>
      <c r="O2552" s="3"/>
    </row>
    <row r="2553" spans="1:15" s="4" customFormat="1" ht="10.5">
      <c r="A2553" s="1"/>
      <c r="B2553" s="2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55"/>
      <c r="O2553" s="3"/>
    </row>
    <row r="2554" spans="1:15" s="4" customFormat="1" ht="10.5">
      <c r="A2554" s="1"/>
      <c r="B2554" s="2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55"/>
      <c r="O2554" s="3"/>
    </row>
    <row r="2555" spans="1:15" s="4" customFormat="1" ht="10.5">
      <c r="A2555" s="1"/>
      <c r="B2555" s="2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55"/>
      <c r="O2555" s="3"/>
    </row>
    <row r="2556" spans="1:15" s="4" customFormat="1" ht="10.5">
      <c r="A2556" s="1"/>
      <c r="B2556" s="2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55"/>
      <c r="O2556" s="3"/>
    </row>
    <row r="2557" spans="1:15" s="4" customFormat="1" ht="10.5">
      <c r="A2557" s="1"/>
      <c r="B2557" s="2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55"/>
      <c r="O2557" s="3"/>
    </row>
    <row r="2558" spans="1:15" s="4" customFormat="1" ht="10.5">
      <c r="A2558" s="1"/>
      <c r="B2558" s="2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55"/>
      <c r="O2558" s="3"/>
    </row>
    <row r="2559" spans="1:15" s="4" customFormat="1" ht="10.5">
      <c r="A2559" s="1"/>
      <c r="B2559" s="2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55"/>
      <c r="O2559" s="3"/>
    </row>
    <row r="2560" spans="1:15" s="4" customFormat="1" ht="10.5">
      <c r="A2560" s="1"/>
      <c r="B2560" s="2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55"/>
      <c r="O2560" s="3"/>
    </row>
    <row r="2561" spans="1:15" s="4" customFormat="1" ht="10.5">
      <c r="A2561" s="1"/>
      <c r="B2561" s="2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55"/>
      <c r="O2561" s="3"/>
    </row>
    <row r="2562" spans="1:15" s="4" customFormat="1" ht="10.5">
      <c r="A2562" s="1"/>
      <c r="B2562" s="2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55"/>
      <c r="O2562" s="3"/>
    </row>
    <row r="2563" spans="1:15" s="4" customFormat="1" ht="10.5">
      <c r="A2563" s="1"/>
      <c r="B2563" s="2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55"/>
      <c r="O2563" s="3"/>
    </row>
    <row r="2564" spans="1:15" s="4" customFormat="1" ht="10.5">
      <c r="A2564" s="1"/>
      <c r="B2564" s="2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55"/>
      <c r="O2564" s="3"/>
    </row>
    <row r="2565" spans="1:15" s="4" customFormat="1" ht="10.5">
      <c r="A2565" s="1"/>
      <c r="B2565" s="2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55"/>
      <c r="O2565" s="3"/>
    </row>
    <row r="2566" spans="1:15" s="4" customFormat="1" ht="10.5">
      <c r="A2566" s="1"/>
      <c r="B2566" s="2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55"/>
      <c r="O2566" s="3"/>
    </row>
    <row r="2567" spans="1:15" s="4" customFormat="1" ht="10.5">
      <c r="A2567" s="1"/>
      <c r="B2567" s="2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55"/>
      <c r="O2567" s="3"/>
    </row>
    <row r="2568" spans="1:15" s="4" customFormat="1" ht="10.5">
      <c r="A2568" s="1"/>
      <c r="B2568" s="2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55"/>
      <c r="O2568" s="3"/>
    </row>
    <row r="2569" spans="1:15" s="4" customFormat="1" ht="10.5">
      <c r="A2569" s="1"/>
      <c r="B2569" s="2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55"/>
      <c r="O2569" s="3"/>
    </row>
    <row r="2570" spans="1:15" s="4" customFormat="1" ht="10.5">
      <c r="A2570" s="1"/>
      <c r="B2570" s="2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55"/>
      <c r="O2570" s="3"/>
    </row>
    <row r="2571" spans="1:15" s="4" customFormat="1" ht="10.5">
      <c r="A2571" s="1"/>
      <c r="B2571" s="2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55"/>
      <c r="O2571" s="3"/>
    </row>
    <row r="2572" spans="1:15" s="4" customFormat="1" ht="10.5">
      <c r="A2572" s="1"/>
      <c r="B2572" s="2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55"/>
      <c r="O2572" s="3"/>
    </row>
    <row r="2573" spans="1:15" s="4" customFormat="1" ht="10.5">
      <c r="A2573" s="1"/>
      <c r="B2573" s="2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55"/>
      <c r="O2573" s="3"/>
    </row>
    <row r="2574" spans="1:15" s="4" customFormat="1" ht="10.5">
      <c r="A2574" s="1"/>
      <c r="B2574" s="2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55"/>
      <c r="O2574" s="3"/>
    </row>
    <row r="2575" spans="1:15" s="4" customFormat="1" ht="10.5">
      <c r="A2575" s="1"/>
      <c r="B2575" s="2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55"/>
      <c r="O2575" s="3"/>
    </row>
    <row r="2576" spans="1:15" s="4" customFormat="1" ht="10.5">
      <c r="A2576" s="1"/>
      <c r="B2576" s="2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55"/>
      <c r="O2576" s="3"/>
    </row>
    <row r="2577" spans="1:15" s="4" customFormat="1" ht="10.5">
      <c r="A2577" s="1"/>
      <c r="B2577" s="2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55"/>
      <c r="O2577" s="3"/>
    </row>
    <row r="2578" spans="1:15" s="4" customFormat="1" ht="10.5">
      <c r="A2578" s="1"/>
      <c r="B2578" s="2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55"/>
      <c r="O2578" s="3"/>
    </row>
    <row r="2579" spans="1:15" s="4" customFormat="1" ht="10.5">
      <c r="A2579" s="1"/>
      <c r="B2579" s="2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55"/>
      <c r="O2579" s="3"/>
    </row>
    <row r="2580" spans="1:15" s="4" customFormat="1" ht="10.5">
      <c r="A2580" s="1"/>
      <c r="B2580" s="2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55"/>
      <c r="O2580" s="3"/>
    </row>
    <row r="2581" spans="1:15" s="4" customFormat="1" ht="10.5">
      <c r="A2581" s="1"/>
      <c r="B2581" s="2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55"/>
      <c r="O2581" s="3"/>
    </row>
    <row r="2582" spans="1:15" s="4" customFormat="1" ht="10.5">
      <c r="A2582" s="1"/>
      <c r="B2582" s="2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55"/>
      <c r="O2582" s="3"/>
    </row>
    <row r="2583" spans="1:15" s="4" customFormat="1" ht="10.5">
      <c r="A2583" s="1"/>
      <c r="B2583" s="2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55"/>
      <c r="O2583" s="3"/>
    </row>
    <row r="2584" spans="1:15" s="4" customFormat="1" ht="10.5">
      <c r="A2584" s="1"/>
      <c r="B2584" s="2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55"/>
      <c r="O2584" s="3"/>
    </row>
    <row r="2585" spans="1:15" s="4" customFormat="1" ht="10.5">
      <c r="A2585" s="1"/>
      <c r="B2585" s="2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55"/>
      <c r="O2585" s="3"/>
    </row>
    <row r="2586" spans="1:15" s="4" customFormat="1" ht="10.5">
      <c r="A2586" s="1"/>
      <c r="B2586" s="2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55"/>
      <c r="O2586" s="3"/>
    </row>
    <row r="2587" spans="1:15" s="4" customFormat="1" ht="10.5">
      <c r="A2587" s="1"/>
      <c r="B2587" s="2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55"/>
      <c r="O2587" s="3"/>
    </row>
    <row r="2588" spans="1:15" s="4" customFormat="1" ht="10.5">
      <c r="A2588" s="1"/>
      <c r="B2588" s="2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55"/>
      <c r="O2588" s="3"/>
    </row>
    <row r="2589" spans="1:15" s="4" customFormat="1" ht="10.5">
      <c r="A2589" s="1"/>
      <c r="B2589" s="2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55"/>
      <c r="O2589" s="3"/>
    </row>
    <row r="2590" spans="1:15" s="4" customFormat="1" ht="10.5">
      <c r="A2590" s="1"/>
      <c r="B2590" s="2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55"/>
      <c r="O2590" s="3"/>
    </row>
    <row r="2591" spans="1:15" s="4" customFormat="1" ht="10.5">
      <c r="A2591" s="1"/>
      <c r="B2591" s="2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55"/>
      <c r="O2591" s="3"/>
    </row>
    <row r="2592" spans="1:15" s="4" customFormat="1" ht="10.5">
      <c r="A2592" s="1"/>
      <c r="B2592" s="2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55"/>
      <c r="O2592" s="3"/>
    </row>
    <row r="2593" spans="1:15" s="4" customFormat="1" ht="10.5">
      <c r="A2593" s="1"/>
      <c r="B2593" s="2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55"/>
      <c r="O2593" s="3"/>
    </row>
    <row r="2594" spans="1:15" s="4" customFormat="1" ht="10.5">
      <c r="A2594" s="1"/>
      <c r="B2594" s="2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55"/>
      <c r="O2594" s="3"/>
    </row>
    <row r="2595" spans="1:15" s="4" customFormat="1" ht="10.5">
      <c r="A2595" s="1"/>
      <c r="B2595" s="2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55"/>
      <c r="O2595" s="3"/>
    </row>
    <row r="2596" spans="1:15" s="4" customFormat="1" ht="10.5">
      <c r="A2596" s="1"/>
      <c r="B2596" s="2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55"/>
      <c r="O2596" s="3"/>
    </row>
    <row r="2597" spans="1:15" s="4" customFormat="1" ht="10.5">
      <c r="A2597" s="1"/>
      <c r="B2597" s="2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55"/>
      <c r="O2597" s="3"/>
    </row>
    <row r="2598" spans="1:15" s="4" customFormat="1" ht="10.5">
      <c r="A2598" s="1"/>
      <c r="B2598" s="2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55"/>
      <c r="O2598" s="3"/>
    </row>
    <row r="2599" spans="1:15" s="4" customFormat="1" ht="10.5">
      <c r="A2599" s="1"/>
      <c r="B2599" s="2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55"/>
      <c r="O2599" s="3"/>
    </row>
    <row r="2600" spans="1:15" s="4" customFormat="1" ht="10.5">
      <c r="A2600" s="1"/>
      <c r="B2600" s="2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55"/>
      <c r="O2600" s="3"/>
    </row>
    <row r="2601" spans="1:15" s="4" customFormat="1" ht="10.5">
      <c r="A2601" s="1"/>
      <c r="B2601" s="2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55"/>
      <c r="O2601" s="3"/>
    </row>
    <row r="2602" spans="1:15" s="4" customFormat="1" ht="10.5">
      <c r="A2602" s="1"/>
      <c r="B2602" s="2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55"/>
      <c r="O2602" s="3"/>
    </row>
    <row r="2603" spans="1:15" s="4" customFormat="1" ht="10.5">
      <c r="A2603" s="1"/>
      <c r="B2603" s="2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55"/>
      <c r="O2603" s="3"/>
    </row>
    <row r="2604" spans="1:15" s="4" customFormat="1" ht="10.5">
      <c r="A2604" s="1"/>
      <c r="B2604" s="2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55"/>
      <c r="O2604" s="3"/>
    </row>
    <row r="2605" spans="1:15" s="4" customFormat="1" ht="10.5">
      <c r="A2605" s="1"/>
      <c r="B2605" s="2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55"/>
      <c r="O2605" s="3"/>
    </row>
    <row r="2606" spans="1:15" s="4" customFormat="1" ht="10.5">
      <c r="A2606" s="1"/>
      <c r="B2606" s="2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55"/>
      <c r="O2606" s="3"/>
    </row>
    <row r="2607" spans="1:15" s="4" customFormat="1" ht="10.5">
      <c r="A2607" s="1"/>
      <c r="B2607" s="2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55"/>
      <c r="O2607" s="3"/>
    </row>
    <row r="2608" spans="1:15" s="4" customFormat="1" ht="10.5">
      <c r="A2608" s="1"/>
      <c r="B2608" s="2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55"/>
      <c r="O2608" s="3"/>
    </row>
    <row r="2609" spans="1:15" s="4" customFormat="1" ht="10.5">
      <c r="A2609" s="1"/>
      <c r="B2609" s="2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55"/>
      <c r="O2609" s="3"/>
    </row>
    <row r="2610" spans="1:15" s="4" customFormat="1" ht="10.5">
      <c r="A2610" s="1"/>
      <c r="B2610" s="2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55"/>
      <c r="O2610" s="3"/>
    </row>
    <row r="2611" spans="1:15" s="4" customFormat="1" ht="10.5">
      <c r="A2611" s="1"/>
      <c r="B2611" s="2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55"/>
      <c r="O2611" s="3"/>
    </row>
    <row r="2612" spans="1:15" s="4" customFormat="1" ht="10.5">
      <c r="A2612" s="1"/>
      <c r="B2612" s="2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55"/>
      <c r="O2612" s="3"/>
    </row>
    <row r="2613" spans="1:15" s="4" customFormat="1" ht="10.5">
      <c r="A2613" s="1"/>
      <c r="B2613" s="2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55"/>
      <c r="O2613" s="3"/>
    </row>
    <row r="2614" spans="1:15" s="4" customFormat="1" ht="10.5">
      <c r="A2614" s="1"/>
      <c r="B2614" s="2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55"/>
      <c r="O2614" s="3"/>
    </row>
    <row r="2615" spans="1:15" s="4" customFormat="1" ht="10.5">
      <c r="A2615" s="1"/>
      <c r="B2615" s="2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55"/>
      <c r="O2615" s="3"/>
    </row>
    <row r="2616" spans="1:15" s="4" customFormat="1" ht="10.5">
      <c r="A2616" s="1"/>
      <c r="B2616" s="2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55"/>
      <c r="O2616" s="3"/>
    </row>
    <row r="2617" spans="1:15" s="4" customFormat="1" ht="10.5">
      <c r="A2617" s="1"/>
      <c r="B2617" s="2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55"/>
      <c r="O2617" s="3"/>
    </row>
    <row r="2618" spans="1:15" s="4" customFormat="1" ht="10.5">
      <c r="A2618" s="1"/>
      <c r="B2618" s="2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55"/>
      <c r="O2618" s="3"/>
    </row>
    <row r="2619" spans="1:15" s="4" customFormat="1" ht="10.5">
      <c r="A2619" s="1"/>
      <c r="B2619" s="2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55"/>
      <c r="O2619" s="3"/>
    </row>
    <row r="2620" spans="1:15" s="4" customFormat="1" ht="10.5">
      <c r="A2620" s="1"/>
      <c r="B2620" s="2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55"/>
      <c r="O2620" s="3"/>
    </row>
    <row r="2621" spans="1:15" s="4" customFormat="1" ht="10.5">
      <c r="A2621" s="1"/>
      <c r="B2621" s="2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55"/>
      <c r="O2621" s="3"/>
    </row>
    <row r="2622" spans="1:15" s="4" customFormat="1" ht="10.5">
      <c r="A2622" s="1"/>
      <c r="B2622" s="2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55"/>
      <c r="O2622" s="3"/>
    </row>
    <row r="2623" spans="1:15" s="4" customFormat="1" ht="10.5">
      <c r="A2623" s="1"/>
      <c r="B2623" s="2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55"/>
      <c r="O2623" s="3"/>
    </row>
    <row r="2624" spans="1:15" s="4" customFormat="1" ht="10.5">
      <c r="A2624" s="1"/>
      <c r="B2624" s="2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55"/>
      <c r="O2624" s="3"/>
    </row>
    <row r="2625" spans="1:15" s="4" customFormat="1" ht="10.5">
      <c r="A2625" s="1"/>
      <c r="B2625" s="2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55"/>
      <c r="O2625" s="3"/>
    </row>
    <row r="2626" spans="1:15" s="4" customFormat="1" ht="10.5">
      <c r="A2626" s="1"/>
      <c r="B2626" s="2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55"/>
      <c r="O2626" s="3"/>
    </row>
    <row r="2627" spans="1:15" s="4" customFormat="1" ht="10.5">
      <c r="A2627" s="1"/>
      <c r="B2627" s="2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55"/>
      <c r="O2627" s="3"/>
    </row>
    <row r="2628" spans="1:15" s="4" customFormat="1" ht="10.5">
      <c r="A2628" s="1"/>
      <c r="B2628" s="2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55"/>
      <c r="O2628" s="3"/>
    </row>
    <row r="2629" spans="1:15" s="4" customFormat="1" ht="10.5">
      <c r="A2629" s="1"/>
      <c r="B2629" s="2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55"/>
      <c r="O2629" s="3"/>
    </row>
    <row r="2630" spans="1:15" s="4" customFormat="1" ht="10.5">
      <c r="A2630" s="1"/>
      <c r="B2630" s="2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55"/>
      <c r="O2630" s="3"/>
    </row>
    <row r="2631" spans="1:15" s="4" customFormat="1" ht="10.5">
      <c r="A2631" s="1"/>
      <c r="B2631" s="2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55"/>
      <c r="O2631" s="3"/>
    </row>
    <row r="2632" spans="1:15" s="4" customFormat="1" ht="10.5">
      <c r="A2632" s="1"/>
      <c r="B2632" s="2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55"/>
      <c r="O2632" s="3"/>
    </row>
    <row r="2633" spans="1:15" s="4" customFormat="1" ht="10.5">
      <c r="A2633" s="1"/>
      <c r="B2633" s="2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55"/>
      <c r="O2633" s="3"/>
    </row>
    <row r="2634" spans="1:15" s="4" customFormat="1" ht="10.5">
      <c r="A2634" s="1"/>
      <c r="B2634" s="2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55"/>
      <c r="O2634" s="3"/>
    </row>
    <row r="2635" spans="1:15" s="4" customFormat="1" ht="10.5">
      <c r="A2635" s="1"/>
      <c r="B2635" s="2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55"/>
      <c r="O2635" s="3"/>
    </row>
    <row r="2636" spans="1:15" s="4" customFormat="1" ht="10.5">
      <c r="A2636" s="1"/>
      <c r="B2636" s="2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55"/>
      <c r="O2636" s="3"/>
    </row>
    <row r="2637" spans="1:15" s="4" customFormat="1" ht="10.5">
      <c r="A2637" s="1"/>
      <c r="B2637" s="2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55"/>
      <c r="O2637" s="3"/>
    </row>
    <row r="2638" spans="1:15" s="4" customFormat="1" ht="10.5">
      <c r="A2638" s="1"/>
      <c r="B2638" s="2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55"/>
      <c r="O2638" s="3"/>
    </row>
    <row r="2639" spans="1:15" s="4" customFormat="1" ht="10.5">
      <c r="A2639" s="1"/>
      <c r="B2639" s="2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55"/>
      <c r="O2639" s="3"/>
    </row>
    <row r="2640" spans="1:15" s="4" customFormat="1" ht="10.5">
      <c r="A2640" s="1"/>
      <c r="B2640" s="2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55"/>
      <c r="O2640" s="3"/>
    </row>
    <row r="2641" spans="1:15" s="4" customFormat="1" ht="10.5">
      <c r="A2641" s="1"/>
      <c r="B2641" s="2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55"/>
      <c r="O2641" s="3"/>
    </row>
    <row r="2642" spans="1:15" s="4" customFormat="1" ht="10.5">
      <c r="A2642" s="1"/>
      <c r="B2642" s="2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55"/>
      <c r="O2642" s="3"/>
    </row>
    <row r="2643" spans="1:15" s="4" customFormat="1" ht="10.5">
      <c r="A2643" s="1"/>
      <c r="B2643" s="2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55"/>
      <c r="O2643" s="3"/>
    </row>
    <row r="2644" spans="1:15" s="4" customFormat="1" ht="10.5">
      <c r="A2644" s="1"/>
      <c r="B2644" s="2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55"/>
      <c r="O2644" s="3"/>
    </row>
    <row r="2645" spans="1:15" s="4" customFormat="1" ht="10.5">
      <c r="A2645" s="1"/>
      <c r="B2645" s="2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55"/>
      <c r="O2645" s="3"/>
    </row>
    <row r="2646" spans="1:15" s="4" customFormat="1" ht="10.5">
      <c r="A2646" s="1"/>
      <c r="B2646" s="2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55"/>
      <c r="O2646" s="3"/>
    </row>
    <row r="2647" spans="1:15" s="4" customFormat="1" ht="10.5">
      <c r="A2647" s="1"/>
      <c r="B2647" s="2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55"/>
      <c r="O2647" s="3"/>
    </row>
    <row r="2648" spans="1:15" s="4" customFormat="1" ht="10.5">
      <c r="A2648" s="1"/>
      <c r="B2648" s="2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55"/>
      <c r="O2648" s="3"/>
    </row>
    <row r="2649" spans="1:15" s="4" customFormat="1" ht="10.5">
      <c r="A2649" s="1"/>
      <c r="B2649" s="2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55"/>
      <c r="O2649" s="3"/>
    </row>
    <row r="2650" spans="1:15" s="4" customFormat="1" ht="10.5">
      <c r="A2650" s="1"/>
      <c r="B2650" s="2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55"/>
      <c r="O2650" s="3"/>
    </row>
    <row r="2651" spans="1:15" s="4" customFormat="1" ht="10.5">
      <c r="A2651" s="1"/>
      <c r="B2651" s="2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55"/>
      <c r="O2651" s="3"/>
    </row>
    <row r="2652" spans="1:15" s="4" customFormat="1" ht="10.5">
      <c r="A2652" s="1"/>
      <c r="B2652" s="2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55"/>
      <c r="O2652" s="3"/>
    </row>
    <row r="2653" spans="1:15" s="4" customFormat="1" ht="10.5">
      <c r="A2653" s="1"/>
      <c r="B2653" s="2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55"/>
      <c r="O2653" s="3"/>
    </row>
    <row r="2654" spans="1:15" s="4" customFormat="1" ht="10.5">
      <c r="A2654" s="1"/>
      <c r="B2654" s="2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55"/>
      <c r="O2654" s="3"/>
    </row>
    <row r="2655" spans="1:15" s="4" customFormat="1" ht="10.5">
      <c r="A2655" s="1"/>
      <c r="B2655" s="2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55"/>
      <c r="O2655" s="3"/>
    </row>
    <row r="2656" spans="1:15" s="4" customFormat="1" ht="10.5">
      <c r="A2656" s="1"/>
      <c r="B2656" s="2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55"/>
      <c r="O2656" s="3"/>
    </row>
    <row r="2657" spans="1:15" s="4" customFormat="1" ht="10.5">
      <c r="A2657" s="1"/>
      <c r="B2657" s="2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55"/>
      <c r="O2657" s="3"/>
    </row>
    <row r="2658" spans="1:15" s="4" customFormat="1" ht="10.5">
      <c r="A2658" s="1"/>
      <c r="B2658" s="2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55"/>
      <c r="O2658" s="3"/>
    </row>
    <row r="2659" spans="1:15" s="4" customFormat="1" ht="10.5">
      <c r="A2659" s="1"/>
      <c r="B2659" s="2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55"/>
      <c r="O2659" s="3"/>
    </row>
    <row r="2660" spans="1:15" s="4" customFormat="1" ht="10.5">
      <c r="A2660" s="1"/>
      <c r="B2660" s="2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55"/>
      <c r="O2660" s="3"/>
    </row>
    <row r="2661" spans="1:15" s="4" customFormat="1" ht="10.5">
      <c r="A2661" s="1"/>
      <c r="B2661" s="2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55"/>
      <c r="O2661" s="3"/>
    </row>
    <row r="2662" spans="1:15" s="4" customFormat="1" ht="10.5">
      <c r="A2662" s="1"/>
      <c r="B2662" s="2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55"/>
      <c r="O2662" s="3"/>
    </row>
    <row r="2663" spans="1:15" s="4" customFormat="1" ht="10.5">
      <c r="A2663" s="1"/>
      <c r="B2663" s="2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55"/>
      <c r="O2663" s="3"/>
    </row>
    <row r="2664" spans="1:15" s="4" customFormat="1" ht="10.5">
      <c r="A2664" s="1"/>
      <c r="B2664" s="2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55"/>
      <c r="O2664" s="3"/>
    </row>
    <row r="2665" spans="1:15" s="4" customFormat="1" ht="10.5">
      <c r="A2665" s="1"/>
      <c r="B2665" s="2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55"/>
      <c r="O2665" s="3"/>
    </row>
    <row r="2666" spans="1:15" s="4" customFormat="1" ht="10.5">
      <c r="A2666" s="1"/>
      <c r="B2666" s="2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55"/>
      <c r="O2666" s="3"/>
    </row>
    <row r="2667" spans="1:15" s="4" customFormat="1" ht="10.5">
      <c r="A2667" s="1"/>
      <c r="B2667" s="2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55"/>
      <c r="O2667" s="3"/>
    </row>
    <row r="2668" spans="1:15" s="4" customFormat="1" ht="10.5">
      <c r="A2668" s="1"/>
      <c r="B2668" s="2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55"/>
      <c r="O2668" s="3"/>
    </row>
    <row r="2669" spans="1:15" s="4" customFormat="1" ht="10.5">
      <c r="A2669" s="1"/>
      <c r="B2669" s="2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55"/>
      <c r="O2669" s="3"/>
    </row>
    <row r="2670" spans="1:15" s="4" customFormat="1" ht="10.5">
      <c r="A2670" s="1"/>
      <c r="B2670" s="2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55"/>
      <c r="O2670" s="3"/>
    </row>
    <row r="2671" spans="1:15" s="4" customFormat="1" ht="10.5">
      <c r="A2671" s="1"/>
      <c r="B2671" s="2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55"/>
      <c r="O2671" s="3"/>
    </row>
    <row r="2672" spans="1:15" s="4" customFormat="1" ht="10.5">
      <c r="A2672" s="1"/>
      <c r="B2672" s="2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55"/>
      <c r="O2672" s="3"/>
    </row>
    <row r="2673" spans="1:15" s="4" customFormat="1" ht="10.5">
      <c r="A2673" s="1"/>
      <c r="B2673" s="2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55"/>
      <c r="O2673" s="3"/>
    </row>
    <row r="2674" spans="1:15" s="4" customFormat="1" ht="10.5">
      <c r="A2674" s="1"/>
      <c r="B2674" s="2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55"/>
      <c r="O2674" s="3"/>
    </row>
    <row r="2675" spans="1:15" s="4" customFormat="1" ht="10.5">
      <c r="A2675" s="1"/>
      <c r="B2675" s="2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55"/>
      <c r="O2675" s="3"/>
    </row>
    <row r="2676" spans="1:15" s="4" customFormat="1" ht="10.5">
      <c r="A2676" s="1"/>
      <c r="B2676" s="2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55"/>
      <c r="O2676" s="3"/>
    </row>
    <row r="2677" spans="1:15" s="4" customFormat="1" ht="10.5">
      <c r="A2677" s="1"/>
      <c r="B2677" s="2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55"/>
      <c r="O2677" s="3"/>
    </row>
    <row r="2678" spans="1:15" s="4" customFormat="1" ht="10.5">
      <c r="A2678" s="1"/>
      <c r="B2678" s="2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55"/>
      <c r="O2678" s="3"/>
    </row>
    <row r="2679" spans="1:15" s="4" customFormat="1" ht="10.5">
      <c r="A2679" s="1"/>
      <c r="B2679" s="2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55"/>
      <c r="O2679" s="3"/>
    </row>
    <row r="2680" spans="1:15" s="4" customFormat="1" ht="10.5">
      <c r="A2680" s="1"/>
      <c r="B2680" s="2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55"/>
      <c r="O2680" s="3"/>
    </row>
    <row r="2681" spans="1:15" s="4" customFormat="1" ht="10.5">
      <c r="A2681" s="1"/>
      <c r="B2681" s="2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55"/>
      <c r="O2681" s="3"/>
    </row>
    <row r="2682" spans="1:15" s="4" customFormat="1" ht="10.5">
      <c r="A2682" s="1"/>
      <c r="B2682" s="2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55"/>
      <c r="O2682" s="3"/>
    </row>
    <row r="2683" spans="1:15" s="4" customFormat="1" ht="10.5">
      <c r="A2683" s="1"/>
      <c r="B2683" s="2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55"/>
      <c r="O2683" s="3"/>
    </row>
    <row r="2684" spans="1:15" s="4" customFormat="1" ht="10.5">
      <c r="A2684" s="1"/>
      <c r="B2684" s="2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55"/>
      <c r="O2684" s="3"/>
    </row>
    <row r="2685" spans="1:15" s="4" customFormat="1" ht="10.5">
      <c r="A2685" s="1"/>
      <c r="B2685" s="2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55"/>
      <c r="O2685" s="3"/>
    </row>
    <row r="2686" spans="1:15" s="4" customFormat="1" ht="10.5">
      <c r="A2686" s="1"/>
      <c r="B2686" s="2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55"/>
      <c r="O2686" s="3"/>
    </row>
    <row r="2687" spans="1:15" s="4" customFormat="1" ht="10.5">
      <c r="A2687" s="1"/>
      <c r="B2687" s="2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55"/>
      <c r="O2687" s="3"/>
    </row>
    <row r="2688" spans="1:15" s="4" customFormat="1" ht="10.5">
      <c r="A2688" s="1"/>
      <c r="B2688" s="2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55"/>
      <c r="O2688" s="3"/>
    </row>
    <row r="2689" spans="1:15" s="4" customFormat="1" ht="10.5">
      <c r="A2689" s="1"/>
      <c r="B2689" s="2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55"/>
      <c r="O2689" s="3"/>
    </row>
    <row r="2690" spans="1:15" s="4" customFormat="1" ht="10.5">
      <c r="A2690" s="1"/>
      <c r="B2690" s="2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55"/>
      <c r="O2690" s="3"/>
    </row>
    <row r="2691" spans="1:15" s="4" customFormat="1" ht="10.5">
      <c r="A2691" s="1"/>
      <c r="B2691" s="2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55"/>
      <c r="O2691" s="3"/>
    </row>
    <row r="2692" spans="1:15" s="4" customFormat="1" ht="10.5">
      <c r="A2692" s="1"/>
      <c r="B2692" s="2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55"/>
      <c r="O2692" s="3"/>
    </row>
    <row r="2693" spans="1:15" s="4" customFormat="1" ht="10.5">
      <c r="A2693" s="1"/>
      <c r="B2693" s="2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55"/>
      <c r="O2693" s="3"/>
    </row>
    <row r="2694" spans="1:15" s="4" customFormat="1" ht="10.5">
      <c r="A2694" s="1"/>
      <c r="B2694" s="2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55"/>
      <c r="O2694" s="3"/>
    </row>
    <row r="2695" spans="1:15" s="4" customFormat="1" ht="10.5">
      <c r="A2695" s="1"/>
      <c r="B2695" s="2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55"/>
      <c r="O2695" s="3"/>
    </row>
    <row r="2696" spans="1:15" s="4" customFormat="1" ht="10.5">
      <c r="A2696" s="1"/>
      <c r="B2696" s="2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55"/>
      <c r="O2696" s="3"/>
    </row>
    <row r="2697" spans="1:15" s="4" customFormat="1" ht="10.5">
      <c r="A2697" s="1"/>
      <c r="B2697" s="2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55"/>
      <c r="O2697" s="3"/>
    </row>
    <row r="2698" spans="1:15" s="4" customFormat="1" ht="10.5">
      <c r="A2698" s="1"/>
      <c r="B2698" s="2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55"/>
      <c r="O2698" s="3"/>
    </row>
    <row r="2699" spans="1:15" s="4" customFormat="1" ht="10.5">
      <c r="A2699" s="1"/>
      <c r="B2699" s="2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55"/>
      <c r="O2699" s="3"/>
    </row>
    <row r="2700" spans="1:15" s="4" customFormat="1" ht="10.5">
      <c r="A2700" s="1"/>
      <c r="B2700" s="2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55"/>
      <c r="O2700" s="3"/>
    </row>
    <row r="2701" spans="1:15" s="4" customFormat="1" ht="10.5">
      <c r="A2701" s="1"/>
      <c r="B2701" s="2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55"/>
      <c r="O2701" s="3"/>
    </row>
    <row r="2702" spans="1:15" s="4" customFormat="1" ht="10.5">
      <c r="A2702" s="1"/>
      <c r="B2702" s="2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55"/>
      <c r="O2702" s="3"/>
    </row>
    <row r="2703" spans="1:15" s="4" customFormat="1" ht="10.5">
      <c r="A2703" s="1"/>
      <c r="B2703" s="2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55"/>
      <c r="O2703" s="3"/>
    </row>
    <row r="2704" spans="1:15" s="4" customFormat="1" ht="10.5">
      <c r="A2704" s="1"/>
      <c r="B2704" s="2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55"/>
      <c r="O2704" s="3"/>
    </row>
    <row r="2705" spans="1:15" s="4" customFormat="1" ht="10.5">
      <c r="A2705" s="1"/>
      <c r="B2705" s="2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55"/>
      <c r="O2705" s="3"/>
    </row>
    <row r="2706" spans="1:15" s="4" customFormat="1" ht="10.5">
      <c r="A2706" s="1"/>
      <c r="B2706" s="2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55"/>
      <c r="O2706" s="3"/>
    </row>
    <row r="2707" spans="1:15" s="4" customFormat="1" ht="10.5">
      <c r="A2707" s="1"/>
      <c r="B2707" s="2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55"/>
      <c r="O2707" s="3"/>
    </row>
    <row r="2708" spans="1:15" s="4" customFormat="1" ht="10.5">
      <c r="A2708" s="1"/>
      <c r="B2708" s="2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55"/>
      <c r="O2708" s="3"/>
    </row>
    <row r="2709" spans="1:15" s="4" customFormat="1" ht="10.5">
      <c r="A2709" s="1"/>
      <c r="B2709" s="2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55"/>
      <c r="O2709" s="3"/>
    </row>
    <row r="2710" spans="1:15" s="4" customFormat="1" ht="10.5">
      <c r="A2710" s="1"/>
      <c r="B2710" s="2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55"/>
      <c r="O2710" s="3"/>
    </row>
    <row r="2711" spans="1:15" s="4" customFormat="1" ht="10.5">
      <c r="A2711" s="1"/>
      <c r="B2711" s="2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55"/>
      <c r="O2711" s="3"/>
    </row>
    <row r="2712" spans="1:15" s="4" customFormat="1" ht="10.5">
      <c r="A2712" s="1"/>
      <c r="B2712" s="2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55"/>
      <c r="O2712" s="3"/>
    </row>
    <row r="2713" spans="1:15" s="4" customFormat="1" ht="10.5">
      <c r="A2713" s="1"/>
      <c r="B2713" s="2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55"/>
      <c r="O2713" s="3"/>
    </row>
    <row r="2714" spans="1:15" s="4" customFormat="1" ht="10.5">
      <c r="A2714" s="1"/>
      <c r="B2714" s="2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55"/>
      <c r="O2714" s="3"/>
    </row>
    <row r="2715" spans="1:15" s="4" customFormat="1" ht="10.5">
      <c r="A2715" s="1"/>
      <c r="B2715" s="2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55"/>
      <c r="O2715" s="3"/>
    </row>
    <row r="2716" spans="1:15" s="4" customFormat="1" ht="10.5">
      <c r="A2716" s="1"/>
      <c r="B2716" s="2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55"/>
      <c r="O2716" s="3"/>
    </row>
    <row r="2717" spans="1:15" s="4" customFormat="1" ht="10.5">
      <c r="A2717" s="1"/>
      <c r="B2717" s="2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55"/>
      <c r="O2717" s="3"/>
    </row>
    <row r="2718" spans="1:15" s="4" customFormat="1" ht="10.5">
      <c r="A2718" s="1"/>
      <c r="B2718" s="2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55"/>
      <c r="O2718" s="3"/>
    </row>
    <row r="2719" spans="1:15" s="4" customFormat="1" ht="10.5">
      <c r="A2719" s="1"/>
      <c r="B2719" s="2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55"/>
      <c r="O2719" s="3"/>
    </row>
    <row r="2720" spans="1:15" s="4" customFormat="1" ht="10.5">
      <c r="A2720" s="1"/>
      <c r="B2720" s="2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55"/>
      <c r="O2720" s="3"/>
    </row>
    <row r="2721" spans="1:15" s="4" customFormat="1" ht="10.5">
      <c r="A2721" s="1"/>
      <c r="B2721" s="2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55"/>
      <c r="O2721" s="3"/>
    </row>
    <row r="2722" spans="1:15" s="4" customFormat="1" ht="10.5">
      <c r="A2722" s="1"/>
      <c r="B2722" s="2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55"/>
      <c r="O2722" s="3"/>
    </row>
    <row r="2723" spans="1:15" s="4" customFormat="1" ht="10.5">
      <c r="A2723" s="1"/>
      <c r="B2723" s="2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55"/>
      <c r="O2723" s="3"/>
    </row>
    <row r="2724" spans="1:15" s="4" customFormat="1" ht="10.5">
      <c r="A2724" s="1"/>
      <c r="B2724" s="2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55"/>
      <c r="O2724" s="3"/>
    </row>
    <row r="2725" spans="1:15" s="4" customFormat="1" ht="10.5">
      <c r="A2725" s="1"/>
      <c r="B2725" s="2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55"/>
      <c r="O2725" s="3"/>
    </row>
    <row r="2726" spans="1:15" s="4" customFormat="1" ht="10.5">
      <c r="A2726" s="1"/>
      <c r="B2726" s="2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55"/>
      <c r="O2726" s="3"/>
    </row>
    <row r="2727" spans="1:15" s="4" customFormat="1" ht="10.5">
      <c r="A2727" s="1"/>
      <c r="B2727" s="2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55"/>
      <c r="O2727" s="3"/>
    </row>
    <row r="2728" spans="1:15" s="4" customFormat="1" ht="10.5">
      <c r="A2728" s="1"/>
      <c r="B2728" s="2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55"/>
      <c r="O2728" s="3"/>
    </row>
    <row r="2729" spans="1:15" s="4" customFormat="1" ht="10.5">
      <c r="A2729" s="1"/>
      <c r="B2729" s="2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55"/>
      <c r="O2729" s="3"/>
    </row>
    <row r="2730" spans="1:15" s="4" customFormat="1" ht="10.5">
      <c r="A2730" s="1"/>
      <c r="B2730" s="2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55"/>
      <c r="O2730" s="3"/>
    </row>
    <row r="2731" spans="1:15" s="4" customFormat="1" ht="10.5">
      <c r="A2731" s="1"/>
      <c r="B2731" s="2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55"/>
      <c r="O2731" s="3"/>
    </row>
    <row r="2732" spans="1:15" s="4" customFormat="1" ht="10.5">
      <c r="A2732" s="1"/>
      <c r="B2732" s="2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55"/>
      <c r="O2732" s="3"/>
    </row>
    <row r="2733" spans="1:15" s="4" customFormat="1" ht="10.5">
      <c r="A2733" s="1"/>
      <c r="B2733" s="2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55"/>
      <c r="O2733" s="3"/>
    </row>
    <row r="2734" spans="1:15" s="4" customFormat="1" ht="10.5">
      <c r="A2734" s="1"/>
      <c r="B2734" s="2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55"/>
      <c r="O2734" s="3"/>
    </row>
    <row r="2735" spans="1:15" s="4" customFormat="1" ht="10.5">
      <c r="A2735" s="1"/>
      <c r="B2735" s="2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55"/>
      <c r="O2735" s="3"/>
    </row>
    <row r="2736" spans="1:15" s="4" customFormat="1" ht="10.5">
      <c r="A2736" s="1"/>
      <c r="B2736" s="2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55"/>
      <c r="O2736" s="3"/>
    </row>
    <row r="2737" spans="1:15" s="4" customFormat="1" ht="10.5">
      <c r="A2737" s="1"/>
      <c r="B2737" s="2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55"/>
      <c r="O2737" s="3"/>
    </row>
    <row r="2738" spans="1:15" s="4" customFormat="1" ht="10.5">
      <c r="A2738" s="1"/>
      <c r="B2738" s="2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55"/>
      <c r="O2738" s="3"/>
    </row>
    <row r="2739" spans="1:15" s="4" customFormat="1" ht="10.5">
      <c r="A2739" s="1"/>
      <c r="B2739" s="2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55"/>
      <c r="O2739" s="3"/>
    </row>
    <row r="2740" spans="1:15" s="4" customFormat="1" ht="10.5">
      <c r="A2740" s="1"/>
      <c r="B2740" s="2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55"/>
      <c r="O2740" s="3"/>
    </row>
    <row r="2741" spans="1:15" s="4" customFormat="1" ht="10.5">
      <c r="A2741" s="1"/>
      <c r="B2741" s="2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55"/>
      <c r="O2741" s="3"/>
    </row>
    <row r="2742" spans="1:15" s="4" customFormat="1" ht="10.5">
      <c r="A2742" s="1"/>
      <c r="B2742" s="2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55"/>
      <c r="O2742" s="3"/>
    </row>
    <row r="2743" spans="1:15" s="4" customFormat="1" ht="10.5">
      <c r="A2743" s="1"/>
      <c r="B2743" s="2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55"/>
      <c r="O2743" s="3"/>
    </row>
    <row r="2744" spans="1:15" s="4" customFormat="1" ht="10.5">
      <c r="A2744" s="1"/>
      <c r="B2744" s="2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55"/>
      <c r="O2744" s="3"/>
    </row>
    <row r="2745" spans="1:15" s="4" customFormat="1" ht="10.5">
      <c r="A2745" s="1"/>
      <c r="B2745" s="2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55"/>
      <c r="O2745" s="3"/>
    </row>
    <row r="2746" spans="1:15" s="4" customFormat="1" ht="10.5">
      <c r="A2746" s="1"/>
      <c r="B2746" s="2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55"/>
      <c r="O2746" s="3"/>
    </row>
    <row r="2747" spans="1:15" s="4" customFormat="1" ht="10.5">
      <c r="A2747" s="1"/>
      <c r="B2747" s="2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55"/>
      <c r="O2747" s="3"/>
    </row>
    <row r="2748" spans="1:15" s="4" customFormat="1" ht="10.5">
      <c r="A2748" s="1"/>
      <c r="B2748" s="2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55"/>
      <c r="O2748" s="3"/>
    </row>
    <row r="2749" spans="1:15" s="4" customFormat="1" ht="10.5">
      <c r="A2749" s="1"/>
      <c r="B2749" s="2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55"/>
      <c r="O2749" s="3"/>
    </row>
    <row r="2750" spans="1:15" s="4" customFormat="1" ht="10.5">
      <c r="A2750" s="1"/>
      <c r="B2750" s="2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55"/>
      <c r="O2750" s="3"/>
    </row>
    <row r="2751" spans="1:15" s="4" customFormat="1" ht="10.5">
      <c r="A2751" s="1"/>
      <c r="B2751" s="2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55"/>
      <c r="O2751" s="3"/>
    </row>
    <row r="2752" spans="1:15" s="4" customFormat="1" ht="10.5">
      <c r="A2752" s="1"/>
      <c r="B2752" s="2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55"/>
      <c r="O2752" s="3"/>
    </row>
    <row r="2753" spans="1:15" s="4" customFormat="1" ht="10.5">
      <c r="A2753" s="1"/>
      <c r="B2753" s="2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55"/>
      <c r="O2753" s="3"/>
    </row>
    <row r="2754" spans="1:15" s="4" customFormat="1" ht="10.5">
      <c r="A2754" s="1"/>
      <c r="B2754" s="2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55"/>
      <c r="O2754" s="3"/>
    </row>
    <row r="2755" spans="1:15" s="4" customFormat="1" ht="10.5">
      <c r="A2755" s="1"/>
      <c r="B2755" s="2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55"/>
      <c r="O2755" s="3"/>
    </row>
    <row r="2756" spans="1:15" s="4" customFormat="1" ht="10.5">
      <c r="A2756" s="1"/>
      <c r="B2756" s="2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55"/>
      <c r="O2756" s="3"/>
    </row>
    <row r="2757" spans="1:15" s="4" customFormat="1" ht="10.5">
      <c r="A2757" s="1"/>
      <c r="B2757" s="2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55"/>
      <c r="O2757" s="3"/>
    </row>
    <row r="2758" spans="1:15" s="4" customFormat="1" ht="10.5">
      <c r="A2758" s="1"/>
      <c r="B2758" s="2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55"/>
      <c r="O2758" s="3"/>
    </row>
    <row r="2759" spans="1:15" s="4" customFormat="1" ht="10.5">
      <c r="A2759" s="1"/>
      <c r="B2759" s="2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55"/>
      <c r="O2759" s="3"/>
    </row>
    <row r="2760" spans="1:15" s="4" customFormat="1" ht="10.5">
      <c r="A2760" s="1"/>
      <c r="B2760" s="2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55"/>
      <c r="O2760" s="3"/>
    </row>
    <row r="2761" spans="1:15" s="4" customFormat="1" ht="10.5">
      <c r="A2761" s="1"/>
      <c r="B2761" s="2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55"/>
      <c r="O2761" s="3"/>
    </row>
    <row r="2762" spans="1:15" s="4" customFormat="1" ht="10.5">
      <c r="A2762" s="1"/>
      <c r="B2762" s="2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55"/>
      <c r="O2762" s="3"/>
    </row>
    <row r="2763" spans="1:15" s="4" customFormat="1" ht="10.5">
      <c r="A2763" s="1"/>
      <c r="B2763" s="2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55"/>
      <c r="O2763" s="3"/>
    </row>
    <row r="2764" spans="1:15" s="4" customFormat="1" ht="10.5">
      <c r="A2764" s="1"/>
      <c r="B2764" s="2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55"/>
      <c r="O2764" s="3"/>
    </row>
    <row r="2765" spans="1:15" s="4" customFormat="1" ht="10.5">
      <c r="A2765" s="1"/>
      <c r="B2765" s="2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55"/>
      <c r="O2765" s="3"/>
    </row>
    <row r="2766" spans="1:15" s="4" customFormat="1" ht="10.5">
      <c r="A2766" s="1"/>
      <c r="B2766" s="2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55"/>
      <c r="O2766" s="3"/>
    </row>
    <row r="2767" spans="1:15" s="4" customFormat="1" ht="10.5">
      <c r="A2767" s="1"/>
      <c r="B2767" s="2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55"/>
      <c r="O2767" s="3"/>
    </row>
    <row r="2768" spans="1:15" s="4" customFormat="1" ht="10.5">
      <c r="A2768" s="1"/>
      <c r="B2768" s="2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55"/>
      <c r="O2768" s="3"/>
    </row>
    <row r="2769" spans="1:15" s="4" customFormat="1" ht="10.5">
      <c r="A2769" s="1"/>
      <c r="B2769" s="2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55"/>
      <c r="O2769" s="3"/>
    </row>
    <row r="2770" spans="1:15" s="4" customFormat="1" ht="10.5">
      <c r="A2770" s="1"/>
      <c r="B2770" s="2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55"/>
      <c r="O2770" s="3"/>
    </row>
    <row r="2771" spans="1:15" s="4" customFormat="1" ht="10.5">
      <c r="A2771" s="1"/>
      <c r="B2771" s="2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55"/>
      <c r="O2771" s="3"/>
    </row>
    <row r="2772" spans="1:15" s="4" customFormat="1" ht="10.5">
      <c r="A2772" s="1"/>
      <c r="B2772" s="2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55"/>
      <c r="O2772" s="3"/>
    </row>
    <row r="2773" spans="1:15" s="4" customFormat="1" ht="10.5">
      <c r="A2773" s="1"/>
      <c r="B2773" s="2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55"/>
      <c r="O2773" s="3"/>
    </row>
    <row r="2774" spans="1:15" s="4" customFormat="1" ht="10.5">
      <c r="A2774" s="1"/>
      <c r="B2774" s="2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55"/>
      <c r="O2774" s="3"/>
    </row>
    <row r="2775" spans="1:15" s="4" customFormat="1" ht="10.5">
      <c r="A2775" s="1"/>
      <c r="B2775" s="2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55"/>
      <c r="O2775" s="3"/>
    </row>
    <row r="2776" spans="1:15" s="4" customFormat="1" ht="10.5">
      <c r="A2776" s="1"/>
      <c r="B2776" s="2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55"/>
      <c r="O2776" s="3"/>
    </row>
    <row r="2777" spans="1:15" s="4" customFormat="1" ht="10.5">
      <c r="A2777" s="1"/>
      <c r="B2777" s="2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55"/>
      <c r="O2777" s="3"/>
    </row>
    <row r="2778" spans="1:15" s="4" customFormat="1" ht="10.5">
      <c r="A2778" s="1"/>
      <c r="B2778" s="2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55"/>
      <c r="O2778" s="3"/>
    </row>
    <row r="2779" spans="1:15" s="4" customFormat="1" ht="10.5">
      <c r="A2779" s="1"/>
      <c r="B2779" s="2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55"/>
      <c r="O2779" s="3"/>
    </row>
    <row r="2780" spans="1:15" s="4" customFormat="1" ht="10.5">
      <c r="A2780" s="1"/>
      <c r="B2780" s="2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55"/>
      <c r="O2780" s="3"/>
    </row>
    <row r="2781" spans="1:15" s="4" customFormat="1" ht="10.5">
      <c r="A2781" s="1"/>
      <c r="B2781" s="2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55"/>
      <c r="O2781" s="3"/>
    </row>
    <row r="2782" spans="1:15" s="4" customFormat="1" ht="10.5">
      <c r="A2782" s="1"/>
      <c r="B2782" s="2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55"/>
      <c r="O2782" s="3"/>
    </row>
    <row r="2783" spans="1:15" s="4" customFormat="1" ht="10.5">
      <c r="A2783" s="1"/>
      <c r="B2783" s="2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55"/>
      <c r="O2783" s="3"/>
    </row>
    <row r="2784" spans="1:15" s="4" customFormat="1" ht="10.5">
      <c r="A2784" s="1"/>
      <c r="B2784" s="2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55"/>
      <c r="O2784" s="3"/>
    </row>
    <row r="2785" spans="1:15" s="4" customFormat="1" ht="10.5">
      <c r="A2785" s="1"/>
      <c r="B2785" s="2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55"/>
      <c r="O2785" s="3"/>
    </row>
    <row r="2786" spans="1:15" s="4" customFormat="1" ht="10.5">
      <c r="A2786" s="1"/>
      <c r="B2786" s="2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55"/>
      <c r="O2786" s="3"/>
    </row>
    <row r="2787" spans="1:15" s="4" customFormat="1" ht="10.5">
      <c r="A2787" s="1"/>
      <c r="B2787" s="2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55"/>
      <c r="O2787" s="3"/>
    </row>
    <row r="2788" spans="1:15" s="4" customFormat="1" ht="10.5">
      <c r="A2788" s="1"/>
      <c r="B2788" s="2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55"/>
      <c r="O2788" s="3"/>
    </row>
    <row r="2789" spans="1:15" s="4" customFormat="1" ht="10.5">
      <c r="A2789" s="1"/>
      <c r="B2789" s="2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55"/>
      <c r="O2789" s="3"/>
    </row>
    <row r="2790" spans="1:15" s="4" customFormat="1" ht="10.5">
      <c r="A2790" s="1"/>
      <c r="B2790" s="2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55"/>
      <c r="O2790" s="3"/>
    </row>
    <row r="2791" spans="1:15" s="4" customFormat="1" ht="10.5">
      <c r="A2791" s="1"/>
      <c r="B2791" s="2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55"/>
      <c r="O2791" s="3"/>
    </row>
    <row r="2792" spans="1:15" s="4" customFormat="1" ht="10.5">
      <c r="A2792" s="1"/>
      <c r="B2792" s="2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55"/>
      <c r="O2792" s="3"/>
    </row>
    <row r="2793" spans="1:15" s="4" customFormat="1" ht="10.5">
      <c r="A2793" s="1"/>
      <c r="B2793" s="2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55"/>
      <c r="O2793" s="3"/>
    </row>
    <row r="2794" spans="1:15" s="4" customFormat="1" ht="10.5">
      <c r="A2794" s="1"/>
      <c r="B2794" s="2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55"/>
      <c r="O2794" s="3"/>
    </row>
    <row r="2795" spans="1:15" s="4" customFormat="1" ht="10.5">
      <c r="A2795" s="1"/>
      <c r="B2795" s="2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55"/>
      <c r="O2795" s="3"/>
    </row>
    <row r="2796" spans="1:15" s="4" customFormat="1" ht="10.5">
      <c r="A2796" s="1"/>
      <c r="B2796" s="2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55"/>
      <c r="O2796" s="3"/>
    </row>
    <row r="2797" spans="1:15" s="4" customFormat="1" ht="10.5">
      <c r="A2797" s="1"/>
      <c r="B2797" s="2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55"/>
      <c r="O2797" s="3"/>
    </row>
    <row r="2798" spans="1:15" s="4" customFormat="1" ht="10.5">
      <c r="A2798" s="1"/>
      <c r="B2798" s="2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55"/>
      <c r="O2798" s="3"/>
    </row>
    <row r="2799" spans="1:15" s="4" customFormat="1" ht="10.5">
      <c r="A2799" s="1"/>
      <c r="B2799" s="2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55"/>
      <c r="O2799" s="3"/>
    </row>
    <row r="2800" spans="1:15" s="4" customFormat="1" ht="10.5">
      <c r="A2800" s="1"/>
      <c r="B2800" s="2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55"/>
      <c r="O2800" s="3"/>
    </row>
    <row r="2801" spans="1:15" s="4" customFormat="1" ht="10.5">
      <c r="A2801" s="1"/>
      <c r="B2801" s="2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55"/>
      <c r="O2801" s="3"/>
    </row>
    <row r="2802" spans="1:15" s="4" customFormat="1" ht="10.5">
      <c r="A2802" s="1"/>
      <c r="B2802" s="2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55"/>
      <c r="O2802" s="3"/>
    </row>
    <row r="2803" spans="1:15" s="4" customFormat="1" ht="10.5">
      <c r="A2803" s="1"/>
      <c r="B2803" s="2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55"/>
      <c r="O2803" s="3"/>
    </row>
    <row r="2804" spans="1:15" s="4" customFormat="1" ht="10.5">
      <c r="A2804" s="1"/>
      <c r="B2804" s="2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55"/>
      <c r="O2804" s="3"/>
    </row>
    <row r="2805" spans="1:15" s="4" customFormat="1" ht="10.5">
      <c r="A2805" s="1"/>
      <c r="B2805" s="2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55"/>
      <c r="O2805" s="3"/>
    </row>
    <row r="2806" spans="1:15" s="4" customFormat="1" ht="10.5">
      <c r="A2806" s="1"/>
      <c r="B2806" s="2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55"/>
      <c r="O2806" s="3"/>
    </row>
    <row r="2807" spans="1:15" s="4" customFormat="1" ht="10.5">
      <c r="A2807" s="1"/>
      <c r="B2807" s="2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55"/>
      <c r="O2807" s="3"/>
    </row>
    <row r="2808" spans="1:15" s="4" customFormat="1" ht="10.5">
      <c r="A2808" s="1"/>
      <c r="B2808" s="2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55"/>
      <c r="O2808" s="3"/>
    </row>
    <row r="2809" spans="1:15" s="4" customFormat="1" ht="10.5">
      <c r="A2809" s="1"/>
      <c r="B2809" s="2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55"/>
      <c r="O2809" s="3"/>
    </row>
    <row r="2810" spans="1:15" s="4" customFormat="1" ht="10.5">
      <c r="A2810" s="1"/>
      <c r="B2810" s="2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55"/>
      <c r="O2810" s="3"/>
    </row>
    <row r="2811" spans="1:15" s="4" customFormat="1" ht="10.5">
      <c r="A2811" s="1"/>
      <c r="B2811" s="2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55"/>
      <c r="O2811" s="3"/>
    </row>
    <row r="2812" spans="1:15" s="4" customFormat="1" ht="10.5">
      <c r="A2812" s="1"/>
      <c r="B2812" s="2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55"/>
      <c r="O2812" s="3"/>
    </row>
    <row r="2813" spans="1:15" s="4" customFormat="1" ht="10.5">
      <c r="A2813" s="1"/>
      <c r="B2813" s="2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55"/>
      <c r="O2813" s="3"/>
    </row>
    <row r="2814" spans="1:15" s="4" customFormat="1" ht="10.5">
      <c r="A2814" s="1"/>
      <c r="B2814" s="2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55"/>
      <c r="O2814" s="3"/>
    </row>
    <row r="2815" spans="1:15" s="4" customFormat="1" ht="10.5">
      <c r="A2815" s="1"/>
      <c r="B2815" s="2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55"/>
      <c r="O2815" s="3"/>
    </row>
    <row r="2816" spans="1:15" s="4" customFormat="1" ht="10.5">
      <c r="A2816" s="1"/>
      <c r="B2816" s="2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55"/>
      <c r="O2816" s="3"/>
    </row>
    <row r="2817" spans="1:15" s="4" customFormat="1" ht="10.5">
      <c r="A2817" s="1"/>
      <c r="B2817" s="2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55"/>
      <c r="O2817" s="3"/>
    </row>
    <row r="2818" spans="1:15" s="4" customFormat="1" ht="10.5">
      <c r="A2818" s="1"/>
      <c r="B2818" s="2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55"/>
      <c r="O2818" s="3"/>
    </row>
    <row r="2819" spans="1:15" s="4" customFormat="1" ht="10.5">
      <c r="A2819" s="1"/>
      <c r="B2819" s="2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55"/>
      <c r="O2819" s="3"/>
    </row>
    <row r="2820" spans="1:15" s="4" customFormat="1" ht="10.5">
      <c r="A2820" s="1"/>
      <c r="B2820" s="2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55"/>
      <c r="O2820" s="3"/>
    </row>
    <row r="2821" spans="1:15" s="4" customFormat="1" ht="10.5">
      <c r="A2821" s="1"/>
      <c r="B2821" s="2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55"/>
      <c r="O2821" s="3"/>
    </row>
    <row r="2822" spans="1:15" s="4" customFormat="1" ht="10.5">
      <c r="A2822" s="1"/>
      <c r="B2822" s="2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55"/>
      <c r="O2822" s="3"/>
    </row>
    <row r="2823" spans="1:15" s="4" customFormat="1" ht="10.5">
      <c r="A2823" s="1"/>
      <c r="B2823" s="2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55"/>
      <c r="O2823" s="3"/>
    </row>
    <row r="2824" spans="1:15" s="4" customFormat="1" ht="10.5">
      <c r="A2824" s="1"/>
      <c r="B2824" s="2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55"/>
      <c r="O2824" s="3"/>
    </row>
    <row r="2825" spans="1:15" s="4" customFormat="1" ht="10.5">
      <c r="A2825" s="1"/>
      <c r="B2825" s="2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55"/>
      <c r="O2825" s="3"/>
    </row>
    <row r="2826" spans="1:15" s="4" customFormat="1" ht="10.5">
      <c r="A2826" s="1"/>
      <c r="B2826" s="2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55"/>
      <c r="O2826" s="3"/>
    </row>
    <row r="2827" spans="1:15" s="4" customFormat="1" ht="10.5">
      <c r="A2827" s="1"/>
      <c r="B2827" s="2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55"/>
      <c r="O2827" s="3"/>
    </row>
    <row r="2828" spans="1:15" s="4" customFormat="1" ht="10.5">
      <c r="A2828" s="1"/>
      <c r="B2828" s="2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55"/>
      <c r="O2828" s="3"/>
    </row>
    <row r="2829" spans="1:15" s="4" customFormat="1" ht="10.5">
      <c r="A2829" s="1"/>
      <c r="B2829" s="2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55"/>
      <c r="O2829" s="3"/>
    </row>
    <row r="2830" spans="1:15" s="4" customFormat="1" ht="10.5">
      <c r="A2830" s="1"/>
      <c r="B2830" s="2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55"/>
      <c r="O2830" s="3"/>
    </row>
    <row r="2831" spans="1:15" s="4" customFormat="1" ht="10.5">
      <c r="A2831" s="1"/>
      <c r="B2831" s="2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55"/>
      <c r="O2831" s="3"/>
    </row>
    <row r="2832" spans="1:15" s="4" customFormat="1" ht="10.5">
      <c r="A2832" s="1"/>
      <c r="B2832" s="2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55"/>
      <c r="O2832" s="3"/>
    </row>
    <row r="2833" spans="1:15" s="4" customFormat="1" ht="10.5">
      <c r="A2833" s="1"/>
      <c r="B2833" s="2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55"/>
      <c r="O2833" s="3"/>
    </row>
    <row r="2834" spans="1:15" s="4" customFormat="1" ht="10.5">
      <c r="A2834" s="1"/>
      <c r="B2834" s="2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55"/>
      <c r="O2834" s="3"/>
    </row>
    <row r="2835" spans="1:15" s="4" customFormat="1" ht="10.5">
      <c r="A2835" s="1"/>
      <c r="B2835" s="2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55"/>
      <c r="O2835" s="3"/>
    </row>
    <row r="2836" spans="1:15" s="4" customFormat="1" ht="10.5">
      <c r="A2836" s="1"/>
      <c r="B2836" s="2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55"/>
      <c r="O2836" s="3"/>
    </row>
    <row r="2837" spans="1:15" s="4" customFormat="1" ht="10.5">
      <c r="A2837" s="1"/>
      <c r="B2837" s="2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55"/>
      <c r="O2837" s="3"/>
    </row>
    <row r="2838" spans="1:15" s="4" customFormat="1" ht="10.5">
      <c r="A2838" s="1"/>
      <c r="B2838" s="2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55"/>
      <c r="O2838" s="3"/>
    </row>
    <row r="2839" spans="1:15" s="4" customFormat="1" ht="10.5">
      <c r="A2839" s="1"/>
      <c r="B2839" s="2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55"/>
      <c r="O2839" s="3"/>
    </row>
    <row r="2840" spans="1:15" s="4" customFormat="1" ht="10.5">
      <c r="A2840" s="1"/>
      <c r="B2840" s="2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55"/>
      <c r="O2840" s="3"/>
    </row>
    <row r="2841" spans="1:15" s="4" customFormat="1" ht="10.5">
      <c r="A2841" s="1"/>
      <c r="B2841" s="2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55"/>
      <c r="O2841" s="3"/>
    </row>
    <row r="2842" spans="1:15" s="4" customFormat="1" ht="10.5">
      <c r="A2842" s="1"/>
      <c r="B2842" s="2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55"/>
      <c r="O2842" s="3"/>
    </row>
    <row r="2843" spans="1:15" s="4" customFormat="1" ht="10.5">
      <c r="A2843" s="1"/>
      <c r="B2843" s="2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55"/>
      <c r="O2843" s="3"/>
    </row>
    <row r="2844" spans="1:15" s="4" customFormat="1" ht="10.5">
      <c r="A2844" s="1"/>
      <c r="B2844" s="2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55"/>
      <c r="O2844" s="3"/>
    </row>
    <row r="2845" spans="1:15" s="4" customFormat="1" ht="10.5">
      <c r="A2845" s="1"/>
      <c r="B2845" s="2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55"/>
      <c r="O2845" s="3"/>
    </row>
    <row r="2846" spans="1:15" s="4" customFormat="1" ht="10.5">
      <c r="A2846" s="1"/>
      <c r="B2846" s="2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55"/>
      <c r="O2846" s="3"/>
    </row>
    <row r="2847" spans="1:15" s="4" customFormat="1" ht="10.5">
      <c r="A2847" s="1"/>
      <c r="B2847" s="2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55"/>
      <c r="O2847" s="3"/>
    </row>
    <row r="2848" spans="1:15" s="4" customFormat="1" ht="10.5">
      <c r="A2848" s="1"/>
      <c r="B2848" s="2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55"/>
      <c r="O2848" s="3"/>
    </row>
    <row r="2849" spans="1:15" s="4" customFormat="1" ht="10.5">
      <c r="A2849" s="1"/>
      <c r="B2849" s="2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55"/>
      <c r="O2849" s="3"/>
    </row>
    <row r="2850" spans="1:15" s="4" customFormat="1" ht="10.5">
      <c r="A2850" s="1"/>
      <c r="B2850" s="2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55"/>
      <c r="O2850" s="3"/>
    </row>
    <row r="2851" spans="1:15" s="4" customFormat="1" ht="10.5">
      <c r="A2851" s="1"/>
      <c r="B2851" s="2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55"/>
      <c r="O2851" s="3"/>
    </row>
    <row r="2852" spans="1:15" s="4" customFormat="1" ht="10.5">
      <c r="A2852" s="1"/>
      <c r="B2852" s="2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55"/>
      <c r="O2852" s="3"/>
    </row>
    <row r="2853" spans="1:15" s="4" customFormat="1" ht="10.5">
      <c r="A2853" s="1"/>
      <c r="B2853" s="2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55"/>
      <c r="O2853" s="3"/>
    </row>
    <row r="2854" spans="1:15" s="4" customFormat="1" ht="10.5">
      <c r="A2854" s="1"/>
      <c r="B2854" s="2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55"/>
      <c r="O2854" s="3"/>
    </row>
    <row r="2855" spans="1:15" s="4" customFormat="1" ht="10.5">
      <c r="A2855" s="1"/>
      <c r="B2855" s="2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55"/>
      <c r="O2855" s="3"/>
    </row>
    <row r="2856" spans="1:15" s="4" customFormat="1" ht="10.5">
      <c r="A2856" s="1"/>
      <c r="B2856" s="2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55"/>
      <c r="O2856" s="3"/>
    </row>
    <row r="2857" spans="1:15" s="4" customFormat="1" ht="10.5">
      <c r="A2857" s="1"/>
      <c r="B2857" s="2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55"/>
      <c r="O2857" s="3"/>
    </row>
    <row r="2858" spans="1:15" s="4" customFormat="1" ht="10.5">
      <c r="A2858" s="1"/>
      <c r="B2858" s="2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55"/>
      <c r="O2858" s="3"/>
    </row>
    <row r="2859" spans="1:15" s="4" customFormat="1" ht="10.5">
      <c r="A2859" s="1"/>
      <c r="B2859" s="2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55"/>
      <c r="O2859" s="3"/>
    </row>
    <row r="2860" spans="1:15" s="4" customFormat="1" ht="10.5">
      <c r="A2860" s="1"/>
      <c r="B2860" s="2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55"/>
      <c r="O2860" s="3"/>
    </row>
    <row r="2861" spans="1:15" s="4" customFormat="1" ht="10.5">
      <c r="A2861" s="1"/>
      <c r="B2861" s="2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55"/>
      <c r="O2861" s="3"/>
    </row>
    <row r="2862" spans="1:15" s="4" customFormat="1" ht="10.5">
      <c r="A2862" s="1"/>
      <c r="B2862" s="2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55"/>
      <c r="O2862" s="3"/>
    </row>
    <row r="2863" spans="1:15" s="4" customFormat="1" ht="10.5">
      <c r="A2863" s="1"/>
      <c r="B2863" s="2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55"/>
      <c r="O2863" s="3"/>
    </row>
    <row r="2864" spans="1:15" s="4" customFormat="1" ht="10.5">
      <c r="A2864" s="1"/>
      <c r="B2864" s="2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55"/>
      <c r="O2864" s="3"/>
    </row>
    <row r="2865" spans="1:15" s="4" customFormat="1" ht="10.5">
      <c r="A2865" s="1"/>
      <c r="B2865" s="2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55"/>
      <c r="O2865" s="3"/>
    </row>
    <row r="2866" spans="1:15" s="4" customFormat="1" ht="10.5">
      <c r="A2866" s="1"/>
      <c r="B2866" s="2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55"/>
      <c r="O2866" s="3"/>
    </row>
    <row r="2867" spans="1:15" s="4" customFormat="1" ht="10.5">
      <c r="A2867" s="1"/>
      <c r="B2867" s="2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55"/>
      <c r="O2867" s="3"/>
    </row>
    <row r="2868" spans="1:15" s="4" customFormat="1" ht="10.5">
      <c r="A2868" s="1"/>
      <c r="B2868" s="2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55"/>
      <c r="O2868" s="3"/>
    </row>
    <row r="2869" spans="1:15" s="4" customFormat="1" ht="10.5">
      <c r="A2869" s="1"/>
      <c r="B2869" s="2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55"/>
      <c r="O2869" s="3"/>
    </row>
    <row r="2870" spans="1:15" s="4" customFormat="1" ht="10.5">
      <c r="A2870" s="1"/>
      <c r="B2870" s="2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55"/>
      <c r="O2870" s="3"/>
    </row>
    <row r="2871" spans="1:15" s="4" customFormat="1" ht="10.5">
      <c r="A2871" s="1"/>
      <c r="B2871" s="2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55"/>
      <c r="O2871" s="3"/>
    </row>
    <row r="2872" spans="1:15" s="4" customFormat="1" ht="10.5">
      <c r="A2872" s="1"/>
      <c r="B2872" s="2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55"/>
      <c r="O2872" s="3"/>
    </row>
    <row r="2873" spans="1:15" s="4" customFormat="1" ht="10.5">
      <c r="A2873" s="1"/>
      <c r="B2873" s="2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55"/>
      <c r="O2873" s="3"/>
    </row>
    <row r="2874" spans="1:15" s="4" customFormat="1" ht="10.5">
      <c r="A2874" s="1"/>
      <c r="B2874" s="2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55"/>
      <c r="O2874" s="3"/>
    </row>
    <row r="2875" spans="1:15" s="4" customFormat="1" ht="10.5">
      <c r="A2875" s="1"/>
      <c r="B2875" s="2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55"/>
      <c r="O2875" s="3"/>
    </row>
    <row r="2876" spans="1:15" s="4" customFormat="1" ht="10.5">
      <c r="A2876" s="1"/>
      <c r="B2876" s="2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55"/>
      <c r="O2876" s="3"/>
    </row>
    <row r="2877" spans="1:15" s="4" customFormat="1" ht="10.5">
      <c r="A2877" s="1"/>
      <c r="B2877" s="2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55"/>
      <c r="O2877" s="3"/>
    </row>
    <row r="2878" spans="1:15" s="4" customFormat="1" ht="10.5">
      <c r="A2878" s="1"/>
      <c r="B2878" s="2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55"/>
      <c r="O2878" s="3"/>
    </row>
    <row r="2879" spans="1:15" s="4" customFormat="1" ht="10.5">
      <c r="A2879" s="1"/>
      <c r="B2879" s="2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55"/>
      <c r="O2879" s="3"/>
    </row>
    <row r="2880" spans="1:15" s="4" customFormat="1" ht="10.5">
      <c r="A2880" s="1"/>
      <c r="B2880" s="2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55"/>
      <c r="O2880" s="3"/>
    </row>
    <row r="2881" spans="1:15" s="4" customFormat="1" ht="10.5">
      <c r="A2881" s="1"/>
      <c r="B2881" s="2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55"/>
      <c r="O2881" s="3"/>
    </row>
    <row r="2882" spans="1:15" s="4" customFormat="1" ht="10.5">
      <c r="A2882" s="1"/>
      <c r="B2882" s="2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55"/>
      <c r="O2882" s="3"/>
    </row>
    <row r="2883" spans="1:15" s="4" customFormat="1" ht="10.5">
      <c r="A2883" s="1"/>
      <c r="B2883" s="2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55"/>
      <c r="O2883" s="3"/>
    </row>
    <row r="2884" spans="1:15" s="4" customFormat="1" ht="10.5">
      <c r="A2884" s="1"/>
      <c r="B2884" s="2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55"/>
      <c r="O2884" s="3"/>
    </row>
    <row r="2885" spans="1:15" s="4" customFormat="1" ht="10.5">
      <c r="A2885" s="1"/>
      <c r="B2885" s="2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55"/>
      <c r="O2885" s="3"/>
    </row>
    <row r="2886" spans="1:15" s="4" customFormat="1" ht="10.5">
      <c r="A2886" s="1"/>
      <c r="B2886" s="2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55"/>
      <c r="O2886" s="3"/>
    </row>
    <row r="2887" spans="1:15" s="4" customFormat="1" ht="10.5">
      <c r="A2887" s="1"/>
      <c r="B2887" s="2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55"/>
      <c r="O2887" s="3"/>
    </row>
    <row r="2888" spans="1:15" s="4" customFormat="1" ht="10.5">
      <c r="A2888" s="1"/>
      <c r="B2888" s="2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55"/>
      <c r="O2888" s="3"/>
    </row>
    <row r="2889" spans="1:15" s="4" customFormat="1" ht="10.5">
      <c r="A2889" s="1"/>
      <c r="B2889" s="2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55"/>
      <c r="O2889" s="3"/>
    </row>
    <row r="2890" spans="1:15" s="4" customFormat="1" ht="10.5">
      <c r="A2890" s="1"/>
      <c r="B2890" s="2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55"/>
      <c r="O2890" s="3"/>
    </row>
    <row r="2891" spans="1:15" s="4" customFormat="1" ht="10.5">
      <c r="A2891" s="1"/>
      <c r="B2891" s="2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55"/>
      <c r="O2891" s="3"/>
    </row>
    <row r="2892" spans="1:15" s="4" customFormat="1" ht="10.5">
      <c r="A2892" s="1"/>
      <c r="B2892" s="2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55"/>
      <c r="O2892" s="3"/>
    </row>
    <row r="2893" spans="1:15" s="4" customFormat="1" ht="10.5">
      <c r="A2893" s="1"/>
      <c r="B2893" s="2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55"/>
      <c r="O2893" s="3"/>
    </row>
    <row r="2894" spans="1:15" s="4" customFormat="1" ht="10.5">
      <c r="A2894" s="1"/>
      <c r="B2894" s="2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55"/>
      <c r="O2894" s="3"/>
    </row>
    <row r="2895" spans="1:15" s="4" customFormat="1" ht="10.5">
      <c r="A2895" s="1"/>
      <c r="B2895" s="2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55"/>
      <c r="O2895" s="3"/>
    </row>
    <row r="2896" spans="1:15" s="4" customFormat="1" ht="10.5">
      <c r="A2896" s="1"/>
      <c r="B2896" s="2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55"/>
      <c r="O2896" s="3"/>
    </row>
    <row r="2897" spans="1:15" s="4" customFormat="1" ht="10.5">
      <c r="A2897" s="1"/>
      <c r="B2897" s="2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55"/>
      <c r="O2897" s="3"/>
    </row>
    <row r="2898" spans="1:15" s="4" customFormat="1" ht="10.5">
      <c r="A2898" s="1"/>
      <c r="B2898" s="2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55"/>
      <c r="O2898" s="3"/>
    </row>
    <row r="2899" spans="1:15" s="4" customFormat="1" ht="10.5">
      <c r="A2899" s="1"/>
      <c r="B2899" s="2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55"/>
      <c r="O2899" s="3"/>
    </row>
    <row r="2900" spans="1:15" s="4" customFormat="1" ht="10.5">
      <c r="A2900" s="1"/>
      <c r="B2900" s="2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55"/>
      <c r="O2900" s="3"/>
    </row>
    <row r="2901" spans="1:15" s="4" customFormat="1" ht="10.5">
      <c r="A2901" s="1"/>
      <c r="B2901" s="2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55"/>
      <c r="O2901" s="3"/>
    </row>
    <row r="2902" spans="1:15" s="4" customFormat="1" ht="10.5">
      <c r="A2902" s="1"/>
      <c r="B2902" s="2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55"/>
      <c r="O2902" s="3"/>
    </row>
    <row r="2903" spans="1:15" s="4" customFormat="1" ht="10.5">
      <c r="A2903" s="1"/>
      <c r="B2903" s="2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55"/>
      <c r="O2903" s="3"/>
    </row>
    <row r="2904" spans="1:15" s="4" customFormat="1" ht="10.5">
      <c r="A2904" s="1"/>
      <c r="B2904" s="2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55"/>
      <c r="O2904" s="3"/>
    </row>
    <row r="2905" spans="1:15" s="4" customFormat="1" ht="10.5">
      <c r="A2905" s="1"/>
      <c r="B2905" s="2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55"/>
      <c r="O2905" s="3"/>
    </row>
    <row r="2906" spans="1:15" s="4" customFormat="1" ht="10.5">
      <c r="A2906" s="1"/>
      <c r="B2906" s="2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55"/>
      <c r="O2906" s="3"/>
    </row>
    <row r="2907" spans="1:15" s="4" customFormat="1" ht="10.5">
      <c r="A2907" s="1"/>
      <c r="B2907" s="2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55"/>
      <c r="O2907" s="3"/>
    </row>
    <row r="2908" spans="1:15" s="4" customFormat="1" ht="10.5">
      <c r="A2908" s="1"/>
      <c r="B2908" s="2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55"/>
      <c r="O2908" s="3"/>
    </row>
    <row r="2909" spans="1:15" s="4" customFormat="1" ht="10.5">
      <c r="A2909" s="1"/>
      <c r="B2909" s="2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55"/>
      <c r="O2909" s="3"/>
    </row>
    <row r="2910" spans="1:15" s="4" customFormat="1" ht="10.5">
      <c r="A2910" s="1"/>
      <c r="B2910" s="2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55"/>
      <c r="O2910" s="3"/>
    </row>
    <row r="2911" spans="1:15" s="4" customFormat="1" ht="10.5">
      <c r="A2911" s="1"/>
      <c r="B2911" s="2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55"/>
      <c r="O2911" s="3"/>
    </row>
    <row r="2912" spans="1:15" s="4" customFormat="1" ht="10.5">
      <c r="A2912" s="1"/>
      <c r="B2912" s="2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55"/>
      <c r="O2912" s="3"/>
    </row>
    <row r="2913" spans="1:15" s="4" customFormat="1" ht="10.5">
      <c r="A2913" s="1"/>
      <c r="B2913" s="2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55"/>
      <c r="O2913" s="3"/>
    </row>
    <row r="2914" spans="1:15" s="4" customFormat="1" ht="10.5">
      <c r="A2914" s="1"/>
      <c r="B2914" s="2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55"/>
      <c r="O2914" s="3"/>
    </row>
    <row r="2915" spans="1:15" s="4" customFormat="1" ht="10.5">
      <c r="A2915" s="1"/>
      <c r="B2915" s="2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55"/>
      <c r="O2915" s="3"/>
    </row>
    <row r="2916" spans="1:15" s="4" customFormat="1" ht="10.5">
      <c r="A2916" s="1"/>
      <c r="B2916" s="2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55"/>
      <c r="O2916" s="3"/>
    </row>
    <row r="2917" spans="1:15" s="4" customFormat="1" ht="10.5">
      <c r="A2917" s="1"/>
      <c r="B2917" s="2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55"/>
      <c r="O2917" s="3"/>
    </row>
    <row r="2918" spans="1:15" s="4" customFormat="1" ht="10.5">
      <c r="A2918" s="1"/>
      <c r="B2918" s="2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55"/>
      <c r="O2918" s="3"/>
    </row>
    <row r="2919" spans="1:15" s="4" customFormat="1" ht="10.5">
      <c r="A2919" s="1"/>
      <c r="B2919" s="2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55"/>
      <c r="O2919" s="3"/>
    </row>
    <row r="2920" spans="1:15" s="4" customFormat="1" ht="10.5">
      <c r="A2920" s="1"/>
      <c r="B2920" s="2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55"/>
      <c r="O2920" s="3"/>
    </row>
    <row r="2921" spans="1:15" s="4" customFormat="1" ht="10.5">
      <c r="A2921" s="1"/>
      <c r="B2921" s="2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55"/>
      <c r="O2921" s="3"/>
    </row>
    <row r="2922" spans="1:15" s="4" customFormat="1" ht="10.5">
      <c r="A2922" s="1"/>
      <c r="B2922" s="2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55"/>
      <c r="O2922" s="3"/>
    </row>
    <row r="2923" spans="1:15" s="4" customFormat="1" ht="10.5">
      <c r="A2923" s="1"/>
      <c r="B2923" s="2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55"/>
      <c r="O2923" s="3"/>
    </row>
    <row r="2924" spans="1:15" s="4" customFormat="1" ht="10.5">
      <c r="A2924" s="1"/>
      <c r="B2924" s="2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55"/>
      <c r="O2924" s="3"/>
    </row>
    <row r="2925" spans="1:15" s="4" customFormat="1" ht="10.5">
      <c r="A2925" s="1"/>
      <c r="B2925" s="2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55"/>
      <c r="O2925" s="3"/>
    </row>
    <row r="2926" spans="1:15" s="4" customFormat="1" ht="10.5">
      <c r="A2926" s="1"/>
      <c r="B2926" s="2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55"/>
      <c r="O2926" s="3"/>
    </row>
    <row r="2927" spans="1:15" s="4" customFormat="1" ht="10.5">
      <c r="A2927" s="1"/>
      <c r="B2927" s="2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55"/>
      <c r="O2927" s="3"/>
    </row>
    <row r="2928" spans="1:15" s="4" customFormat="1" ht="10.5">
      <c r="A2928" s="1"/>
      <c r="B2928" s="2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55"/>
      <c r="O2928" s="3"/>
    </row>
    <row r="2929" spans="1:15" s="4" customFormat="1" ht="10.5">
      <c r="A2929" s="1"/>
      <c r="B2929" s="2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55"/>
      <c r="O2929" s="3"/>
    </row>
    <row r="2930" spans="1:15" s="4" customFormat="1" ht="10.5">
      <c r="A2930" s="1"/>
      <c r="B2930" s="2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55"/>
      <c r="O2930" s="3"/>
    </row>
    <row r="2931" spans="1:15" s="4" customFormat="1" ht="10.5">
      <c r="A2931" s="1"/>
      <c r="B2931" s="2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55"/>
      <c r="O2931" s="3"/>
    </row>
    <row r="2932" spans="1:15" s="4" customFormat="1" ht="10.5">
      <c r="A2932" s="1"/>
      <c r="B2932" s="2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55"/>
      <c r="O2932" s="3"/>
    </row>
    <row r="2933" spans="1:15" s="4" customFormat="1" ht="10.5">
      <c r="A2933" s="1"/>
      <c r="B2933" s="2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55"/>
      <c r="O2933" s="3"/>
    </row>
    <row r="2934" spans="1:15" s="4" customFormat="1" ht="10.5">
      <c r="A2934" s="1"/>
      <c r="B2934" s="2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55"/>
      <c r="O2934" s="3"/>
    </row>
    <row r="2935" spans="1:15" s="4" customFormat="1" ht="10.5">
      <c r="A2935" s="1"/>
      <c r="B2935" s="2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55"/>
      <c r="O2935" s="3"/>
    </row>
    <row r="2936" spans="1:15" s="4" customFormat="1" ht="10.5">
      <c r="A2936" s="1"/>
      <c r="B2936" s="2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55"/>
      <c r="O2936" s="3"/>
    </row>
    <row r="2937" spans="1:15" s="4" customFormat="1" ht="10.5">
      <c r="A2937" s="1"/>
      <c r="B2937" s="2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55"/>
      <c r="O2937" s="3"/>
    </row>
    <row r="2938" spans="1:15" s="4" customFormat="1" ht="10.5">
      <c r="A2938" s="1"/>
      <c r="B2938" s="2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55"/>
      <c r="O2938" s="3"/>
    </row>
    <row r="2939" spans="1:15" s="4" customFormat="1" ht="10.5">
      <c r="A2939" s="1"/>
      <c r="B2939" s="2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55"/>
      <c r="O2939" s="3"/>
    </row>
    <row r="2940" spans="1:15" s="4" customFormat="1" ht="10.5">
      <c r="A2940" s="1"/>
      <c r="B2940" s="2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55"/>
      <c r="O2940" s="3"/>
    </row>
    <row r="2941" spans="1:15" s="4" customFormat="1" ht="10.5">
      <c r="A2941" s="1"/>
      <c r="B2941" s="2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55"/>
      <c r="O2941" s="3"/>
    </row>
    <row r="2942" spans="1:15" s="4" customFormat="1" ht="10.5">
      <c r="A2942" s="1"/>
      <c r="B2942" s="2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55"/>
      <c r="O2942" s="3"/>
    </row>
    <row r="2943" spans="1:15" s="4" customFormat="1" ht="10.5">
      <c r="A2943" s="1"/>
      <c r="B2943" s="2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55"/>
      <c r="O2943" s="3"/>
    </row>
    <row r="2944" spans="1:15" s="4" customFormat="1" ht="10.5">
      <c r="A2944" s="1"/>
      <c r="B2944" s="2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55"/>
      <c r="O2944" s="3"/>
    </row>
    <row r="2945" spans="1:15" s="4" customFormat="1" ht="10.5">
      <c r="A2945" s="1"/>
      <c r="B2945" s="2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55"/>
      <c r="O2945" s="3"/>
    </row>
    <row r="2946" spans="1:15" s="4" customFormat="1" ht="10.5">
      <c r="A2946" s="1"/>
      <c r="B2946" s="2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55"/>
      <c r="O2946" s="3"/>
    </row>
    <row r="2947" spans="1:15" s="4" customFormat="1" ht="10.5">
      <c r="A2947" s="1"/>
      <c r="B2947" s="2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55"/>
      <c r="O2947" s="3"/>
    </row>
    <row r="2948" spans="1:15" s="4" customFormat="1" ht="10.5">
      <c r="A2948" s="1"/>
      <c r="B2948" s="2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55"/>
      <c r="O2948" s="3"/>
    </row>
    <row r="2949" spans="1:15" s="4" customFormat="1" ht="10.5">
      <c r="A2949" s="1"/>
      <c r="B2949" s="2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55"/>
      <c r="O2949" s="3"/>
    </row>
    <row r="2950" spans="1:15" s="4" customFormat="1" ht="10.5">
      <c r="A2950" s="1"/>
      <c r="B2950" s="2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55"/>
      <c r="O2950" s="3"/>
    </row>
    <row r="2951" spans="1:15" s="4" customFormat="1" ht="10.5">
      <c r="A2951" s="1"/>
      <c r="B2951" s="2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55"/>
      <c r="O2951" s="3"/>
    </row>
    <row r="2952" spans="1:15" s="4" customFormat="1" ht="10.5">
      <c r="A2952" s="1"/>
      <c r="B2952" s="2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55"/>
      <c r="O2952" s="3"/>
    </row>
    <row r="2953" spans="1:15" s="4" customFormat="1" ht="10.5">
      <c r="A2953" s="1"/>
      <c r="B2953" s="2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55"/>
      <c r="O2953" s="3"/>
    </row>
    <row r="2954" spans="1:15" s="4" customFormat="1" ht="10.5">
      <c r="A2954" s="1"/>
      <c r="B2954" s="2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55"/>
      <c r="O2954" s="3"/>
    </row>
    <row r="2955" spans="1:15" s="4" customFormat="1" ht="10.5">
      <c r="A2955" s="1"/>
      <c r="B2955" s="2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55"/>
      <c r="O2955" s="3"/>
    </row>
    <row r="2956" spans="1:15" s="4" customFormat="1" ht="10.5">
      <c r="A2956" s="1"/>
      <c r="B2956" s="2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55"/>
      <c r="O2956" s="3"/>
    </row>
    <row r="2957" spans="1:15" s="4" customFormat="1" ht="10.5">
      <c r="A2957" s="1"/>
      <c r="B2957" s="2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55"/>
      <c r="O2957" s="3"/>
    </row>
    <row r="2958" spans="1:15" s="4" customFormat="1" ht="10.5">
      <c r="A2958" s="1"/>
      <c r="B2958" s="2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55"/>
      <c r="O2958" s="3"/>
    </row>
    <row r="2959" spans="1:15" s="4" customFormat="1" ht="10.5">
      <c r="A2959" s="1"/>
      <c r="B2959" s="2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55"/>
      <c r="O2959" s="3"/>
    </row>
    <row r="2960" spans="1:15" s="4" customFormat="1" ht="10.5">
      <c r="A2960" s="1"/>
      <c r="B2960" s="2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55"/>
      <c r="O2960" s="3"/>
    </row>
    <row r="2961" spans="1:15" s="4" customFormat="1" ht="10.5">
      <c r="A2961" s="1"/>
      <c r="B2961" s="2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55"/>
      <c r="O2961" s="3"/>
    </row>
    <row r="2962" spans="1:15" s="4" customFormat="1" ht="10.5">
      <c r="A2962" s="1"/>
      <c r="B2962" s="2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55"/>
      <c r="O2962" s="3"/>
    </row>
    <row r="2963" spans="1:15" s="4" customFormat="1" ht="10.5">
      <c r="A2963" s="1"/>
      <c r="B2963" s="2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55"/>
      <c r="O2963" s="3"/>
    </row>
    <row r="2964" spans="1:15" s="4" customFormat="1" ht="10.5">
      <c r="A2964" s="1"/>
      <c r="B2964" s="2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55"/>
      <c r="O2964" s="3"/>
    </row>
    <row r="2965" spans="1:15" s="4" customFormat="1" ht="10.5">
      <c r="A2965" s="1"/>
      <c r="B2965" s="2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55"/>
      <c r="O2965" s="3"/>
    </row>
    <row r="2966" spans="1:15" s="4" customFormat="1" ht="10.5">
      <c r="A2966" s="1"/>
      <c r="B2966" s="2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55"/>
      <c r="O2966" s="3"/>
    </row>
    <row r="2967" spans="1:15" s="4" customFormat="1" ht="10.5">
      <c r="A2967" s="1"/>
      <c r="B2967" s="2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55"/>
      <c r="O2967" s="3"/>
    </row>
    <row r="2968" spans="1:15" s="4" customFormat="1" ht="10.5">
      <c r="A2968" s="1"/>
      <c r="B2968" s="2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55"/>
      <c r="O2968" s="3"/>
    </row>
    <row r="2969" spans="1:15" s="4" customFormat="1" ht="10.5">
      <c r="A2969" s="1"/>
      <c r="B2969" s="2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55"/>
      <c r="O2969" s="3"/>
    </row>
    <row r="2970" spans="1:15" s="4" customFormat="1" ht="10.5">
      <c r="A2970" s="1"/>
      <c r="B2970" s="2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55"/>
      <c r="O2970" s="3"/>
    </row>
    <row r="2971" spans="1:15" s="4" customFormat="1" ht="10.5">
      <c r="A2971" s="1"/>
      <c r="B2971" s="2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55"/>
      <c r="O2971" s="3"/>
    </row>
    <row r="2972" spans="1:15" s="4" customFormat="1" ht="10.5">
      <c r="A2972" s="1"/>
      <c r="B2972" s="2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55"/>
      <c r="O2972" s="3"/>
    </row>
    <row r="2973" spans="1:15" s="4" customFormat="1" ht="10.5">
      <c r="A2973" s="1"/>
      <c r="B2973" s="2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55"/>
      <c r="O2973" s="3"/>
    </row>
    <row r="2974" spans="1:15" s="4" customFormat="1" ht="10.5">
      <c r="A2974" s="1"/>
      <c r="B2974" s="2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55"/>
      <c r="O2974" s="3"/>
    </row>
    <row r="2975" spans="1:15" s="4" customFormat="1" ht="10.5">
      <c r="A2975" s="1"/>
      <c r="B2975" s="2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55"/>
      <c r="O2975" s="3"/>
    </row>
    <row r="2976" spans="1:15" s="4" customFormat="1" ht="10.5">
      <c r="A2976" s="1"/>
      <c r="B2976" s="2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55"/>
      <c r="O2976" s="3"/>
    </row>
    <row r="2977" spans="1:15" s="4" customFormat="1" ht="10.5">
      <c r="A2977" s="1"/>
      <c r="B2977" s="2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55"/>
      <c r="O2977" s="3"/>
    </row>
    <row r="2978" spans="1:15" s="4" customFormat="1" ht="10.5">
      <c r="A2978" s="1"/>
      <c r="B2978" s="2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55"/>
      <c r="O2978" s="3"/>
    </row>
    <row r="2979" spans="1:15" s="4" customFormat="1" ht="10.5">
      <c r="A2979" s="1"/>
      <c r="B2979" s="2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55"/>
      <c r="O2979" s="3"/>
    </row>
    <row r="2980" spans="1:15" s="4" customFormat="1" ht="10.5">
      <c r="A2980" s="1"/>
      <c r="B2980" s="2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55"/>
      <c r="O2980" s="3"/>
    </row>
    <row r="2981" spans="1:15" s="4" customFormat="1" ht="10.5">
      <c r="A2981" s="1"/>
      <c r="B2981" s="2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55"/>
      <c r="O2981" s="3"/>
    </row>
    <row r="2982" spans="1:15" s="4" customFormat="1" ht="10.5">
      <c r="A2982" s="1"/>
      <c r="B2982" s="2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55"/>
      <c r="O2982" s="3"/>
    </row>
    <row r="2983" spans="1:15" s="4" customFormat="1" ht="10.5">
      <c r="A2983" s="1"/>
      <c r="B2983" s="2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55"/>
      <c r="O2983" s="3"/>
    </row>
    <row r="2984" spans="1:15" s="4" customFormat="1" ht="10.5">
      <c r="A2984" s="1"/>
      <c r="B2984" s="2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55"/>
      <c r="O2984" s="3"/>
    </row>
    <row r="2985" spans="1:15" s="4" customFormat="1" ht="10.5">
      <c r="A2985" s="1"/>
      <c r="B2985" s="2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55"/>
      <c r="O2985" s="3"/>
    </row>
    <row r="2986" spans="1:15" s="4" customFormat="1" ht="10.5">
      <c r="A2986" s="1"/>
      <c r="B2986" s="2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55"/>
      <c r="O2986" s="3"/>
    </row>
    <row r="2987" spans="1:15" s="4" customFormat="1" ht="10.5">
      <c r="A2987" s="1"/>
      <c r="B2987" s="2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55"/>
      <c r="O2987" s="3"/>
    </row>
    <row r="2988" spans="1:15" s="4" customFormat="1" ht="10.5">
      <c r="A2988" s="1"/>
      <c r="B2988" s="2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55"/>
      <c r="O2988" s="3"/>
    </row>
    <row r="2989" spans="1:15" s="4" customFormat="1" ht="10.5">
      <c r="A2989" s="1"/>
      <c r="B2989" s="2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55"/>
      <c r="O2989" s="3"/>
    </row>
    <row r="2990" spans="1:15" s="4" customFormat="1" ht="10.5">
      <c r="A2990" s="1"/>
      <c r="B2990" s="2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55"/>
      <c r="O2990" s="3"/>
    </row>
    <row r="2991" spans="1:15" s="4" customFormat="1" ht="10.5">
      <c r="A2991" s="1"/>
      <c r="B2991" s="2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55"/>
      <c r="O2991" s="3"/>
    </row>
    <row r="2992" spans="1:15" s="4" customFormat="1" ht="10.5">
      <c r="A2992" s="1"/>
      <c r="B2992" s="2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55"/>
      <c r="O2992" s="3"/>
    </row>
    <row r="2993" spans="1:15" s="4" customFormat="1" ht="10.5">
      <c r="A2993" s="1"/>
      <c r="B2993" s="2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55"/>
      <c r="O2993" s="3"/>
    </row>
    <row r="2994" spans="1:15" s="4" customFormat="1" ht="10.5">
      <c r="A2994" s="1"/>
      <c r="B2994" s="2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55"/>
      <c r="O2994" s="3"/>
    </row>
    <row r="2995" spans="1:15" s="4" customFormat="1" ht="10.5">
      <c r="A2995" s="1"/>
      <c r="B2995" s="2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55"/>
      <c r="O2995" s="3"/>
    </row>
    <row r="2996" spans="1:15" s="4" customFormat="1" ht="10.5">
      <c r="A2996" s="1"/>
      <c r="B2996" s="2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55"/>
      <c r="O2996" s="3"/>
    </row>
    <row r="2997" spans="1:15" s="4" customFormat="1" ht="10.5">
      <c r="A2997" s="1"/>
      <c r="B2997" s="2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55"/>
      <c r="O2997" s="3"/>
    </row>
    <row r="2998" spans="1:15" s="4" customFormat="1" ht="10.5">
      <c r="A2998" s="1"/>
      <c r="B2998" s="2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55"/>
      <c r="O2998" s="3"/>
    </row>
    <row r="2999" spans="1:15" s="4" customFormat="1" ht="10.5">
      <c r="A2999" s="1"/>
      <c r="B2999" s="2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55"/>
      <c r="O2999" s="3"/>
    </row>
    <row r="3000" spans="1:15" s="4" customFormat="1" ht="10.5">
      <c r="A3000" s="1"/>
      <c r="B3000" s="2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55"/>
      <c r="O3000" s="3"/>
    </row>
    <row r="3001" spans="1:15" s="4" customFormat="1" ht="10.5">
      <c r="A3001" s="1"/>
      <c r="B3001" s="2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55"/>
      <c r="O3001" s="3"/>
    </row>
    <row r="3002" spans="1:15" s="4" customFormat="1" ht="10.5">
      <c r="A3002" s="1"/>
      <c r="B3002" s="2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55"/>
      <c r="O3002" s="3"/>
    </row>
    <row r="3003" spans="1:15" s="4" customFormat="1" ht="10.5">
      <c r="A3003" s="1"/>
      <c r="B3003" s="2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55"/>
      <c r="O3003" s="3"/>
    </row>
    <row r="3004" spans="1:15" s="4" customFormat="1" ht="10.5">
      <c r="A3004" s="1"/>
      <c r="B3004" s="2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55"/>
      <c r="O3004" s="3"/>
    </row>
    <row r="3005" spans="1:15" s="4" customFormat="1" ht="10.5">
      <c r="A3005" s="1"/>
      <c r="B3005" s="2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55"/>
      <c r="O3005" s="3"/>
    </row>
    <row r="3006" spans="1:15" s="4" customFormat="1" ht="10.5">
      <c r="A3006" s="1"/>
      <c r="B3006" s="2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55"/>
      <c r="O3006" s="3"/>
    </row>
    <row r="3007" spans="1:15" s="4" customFormat="1" ht="10.5">
      <c r="A3007" s="1"/>
      <c r="B3007" s="2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55"/>
      <c r="O3007" s="3"/>
    </row>
    <row r="3008" spans="1:15" s="4" customFormat="1" ht="10.5">
      <c r="A3008" s="1"/>
      <c r="B3008" s="2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55"/>
      <c r="O3008" s="3"/>
    </row>
    <row r="3009" spans="1:15" s="4" customFormat="1" ht="10.5">
      <c r="A3009" s="1"/>
      <c r="B3009" s="2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55"/>
      <c r="O3009" s="3"/>
    </row>
    <row r="3010" spans="1:15" s="4" customFormat="1" ht="10.5">
      <c r="A3010" s="1"/>
      <c r="B3010" s="2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55"/>
      <c r="O3010" s="3"/>
    </row>
    <row r="3011" spans="1:15" s="4" customFormat="1" ht="10.5">
      <c r="A3011" s="1"/>
      <c r="B3011" s="2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55"/>
      <c r="O3011" s="3"/>
    </row>
    <row r="3012" spans="1:15" s="4" customFormat="1" ht="10.5">
      <c r="A3012" s="1"/>
      <c r="B3012" s="2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55"/>
      <c r="O3012" s="3"/>
    </row>
    <row r="3013" spans="1:15" s="4" customFormat="1" ht="10.5">
      <c r="A3013" s="1"/>
      <c r="B3013" s="2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55"/>
      <c r="O3013" s="3"/>
    </row>
    <row r="3014" spans="1:15" s="4" customFormat="1" ht="10.5">
      <c r="A3014" s="1"/>
      <c r="B3014" s="2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55"/>
      <c r="O3014" s="3"/>
    </row>
    <row r="3015" spans="1:15" s="4" customFormat="1" ht="10.5">
      <c r="A3015" s="1"/>
      <c r="B3015" s="2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55"/>
      <c r="O3015" s="3"/>
    </row>
    <row r="3016" spans="1:15" s="4" customFormat="1" ht="10.5">
      <c r="A3016" s="1"/>
      <c r="B3016" s="2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55"/>
      <c r="O3016" s="3"/>
    </row>
    <row r="3017" spans="1:15" s="4" customFormat="1" ht="10.5">
      <c r="A3017" s="1"/>
      <c r="B3017" s="2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55"/>
      <c r="O3017" s="3"/>
    </row>
    <row r="3018" spans="1:15" s="4" customFormat="1" ht="10.5">
      <c r="A3018" s="1"/>
      <c r="B3018" s="2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55"/>
      <c r="O3018" s="3"/>
    </row>
    <row r="3019" spans="1:15" s="4" customFormat="1" ht="10.5">
      <c r="A3019" s="1"/>
      <c r="B3019" s="2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55"/>
      <c r="O3019" s="3"/>
    </row>
    <row r="3020" spans="1:15" s="4" customFormat="1" ht="10.5">
      <c r="A3020" s="1"/>
      <c r="B3020" s="2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55"/>
      <c r="O3020" s="3"/>
    </row>
    <row r="3021" spans="1:15" s="4" customFormat="1" ht="10.5">
      <c r="A3021" s="1"/>
      <c r="B3021" s="2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55"/>
      <c r="O3021" s="3"/>
    </row>
    <row r="3022" spans="1:15" s="4" customFormat="1" ht="10.5">
      <c r="A3022" s="1"/>
      <c r="B3022" s="2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55"/>
      <c r="O3022" s="3"/>
    </row>
    <row r="3023" spans="1:15" s="4" customFormat="1" ht="10.5">
      <c r="A3023" s="1"/>
      <c r="B3023" s="2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55"/>
      <c r="O3023" s="3"/>
    </row>
    <row r="3024" spans="1:15" s="4" customFormat="1" ht="10.5">
      <c r="A3024" s="1"/>
      <c r="B3024" s="2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55"/>
      <c r="O3024" s="3"/>
    </row>
    <row r="3025" spans="1:15" s="4" customFormat="1" ht="10.5">
      <c r="A3025" s="1"/>
      <c r="B3025" s="2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55"/>
      <c r="O3025" s="3"/>
    </row>
    <row r="3026" spans="1:15" s="4" customFormat="1" ht="10.5">
      <c r="A3026" s="1"/>
      <c r="B3026" s="2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55"/>
      <c r="O3026" s="3"/>
    </row>
    <row r="3027" spans="1:15" s="4" customFormat="1" ht="10.5">
      <c r="A3027" s="1"/>
      <c r="B3027" s="2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55"/>
      <c r="O3027" s="3"/>
    </row>
    <row r="3028" spans="1:15" s="4" customFormat="1" ht="10.5">
      <c r="A3028" s="1"/>
      <c r="B3028" s="2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55"/>
      <c r="O3028" s="3"/>
    </row>
    <row r="3029" spans="1:15" s="4" customFormat="1" ht="10.5">
      <c r="A3029" s="1"/>
      <c r="B3029" s="2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55"/>
      <c r="O3029" s="3"/>
    </row>
    <row r="3030" spans="1:15" s="4" customFormat="1" ht="10.5">
      <c r="A3030" s="1"/>
      <c r="B3030" s="2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55"/>
      <c r="O3030" s="3"/>
    </row>
    <row r="3031" spans="1:15" s="4" customFormat="1" ht="10.5">
      <c r="A3031" s="1"/>
      <c r="B3031" s="2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55"/>
      <c r="O3031" s="3"/>
    </row>
    <row r="3032" spans="1:15" s="4" customFormat="1" ht="10.5">
      <c r="A3032" s="1"/>
      <c r="B3032" s="2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55"/>
      <c r="O3032" s="3"/>
    </row>
    <row r="3033" spans="1:15" s="4" customFormat="1" ht="10.5">
      <c r="A3033" s="1"/>
      <c r="B3033" s="2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55"/>
      <c r="O3033" s="3"/>
    </row>
    <row r="3034" spans="1:15" s="4" customFormat="1" ht="10.5">
      <c r="A3034" s="1"/>
      <c r="B3034" s="2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55"/>
      <c r="O3034" s="3"/>
    </row>
    <row r="3035" spans="1:15" s="4" customFormat="1" ht="10.5">
      <c r="A3035" s="1"/>
      <c r="B3035" s="2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55"/>
      <c r="O3035" s="3"/>
    </row>
    <row r="3036" spans="1:15" s="4" customFormat="1" ht="10.5">
      <c r="A3036" s="1"/>
      <c r="B3036" s="2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55"/>
      <c r="O3036" s="3"/>
    </row>
    <row r="3037" spans="1:15" s="4" customFormat="1" ht="10.5">
      <c r="A3037" s="1"/>
      <c r="B3037" s="2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55"/>
      <c r="O3037" s="3"/>
    </row>
    <row r="3038" spans="1:15" s="4" customFormat="1" ht="10.5">
      <c r="A3038" s="1"/>
      <c r="B3038" s="2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55"/>
      <c r="O3038" s="3"/>
    </row>
    <row r="3039" spans="1:15" s="4" customFormat="1" ht="10.5">
      <c r="A3039" s="1"/>
      <c r="B3039" s="2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55"/>
      <c r="O3039" s="3"/>
    </row>
    <row r="3040" spans="1:15" s="4" customFormat="1" ht="10.5">
      <c r="A3040" s="1"/>
      <c r="B3040" s="2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55"/>
      <c r="O3040" s="3"/>
    </row>
    <row r="3041" spans="1:15" s="4" customFormat="1" ht="10.5">
      <c r="A3041" s="1"/>
      <c r="B3041" s="2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55"/>
      <c r="O3041" s="3"/>
    </row>
    <row r="3042" spans="1:15" s="4" customFormat="1" ht="10.5">
      <c r="A3042" s="1"/>
      <c r="B3042" s="2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55"/>
      <c r="O3042" s="3"/>
    </row>
    <row r="3043" spans="1:15" s="4" customFormat="1" ht="10.5">
      <c r="A3043" s="1"/>
      <c r="B3043" s="2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55"/>
      <c r="O3043" s="3"/>
    </row>
    <row r="3044" spans="1:15" s="4" customFormat="1" ht="10.5">
      <c r="A3044" s="1"/>
      <c r="B3044" s="2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55"/>
      <c r="O3044" s="3"/>
    </row>
    <row r="3045" spans="1:15" s="4" customFormat="1" ht="10.5">
      <c r="A3045" s="1"/>
      <c r="B3045" s="2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55"/>
      <c r="O3045" s="3"/>
    </row>
    <row r="3046" spans="1:15" s="4" customFormat="1" ht="10.5">
      <c r="A3046" s="1"/>
      <c r="B3046" s="2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55"/>
      <c r="O3046" s="3"/>
    </row>
    <row r="3047" spans="1:15" s="4" customFormat="1" ht="10.5">
      <c r="A3047" s="1"/>
      <c r="B3047" s="2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55"/>
      <c r="O3047" s="3"/>
    </row>
    <row r="3048" spans="1:15" s="4" customFormat="1" ht="10.5">
      <c r="A3048" s="1"/>
      <c r="B3048" s="2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55"/>
      <c r="O3048" s="3"/>
    </row>
    <row r="3049" spans="1:15" s="4" customFormat="1" ht="10.5">
      <c r="A3049" s="1"/>
      <c r="B3049" s="2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55"/>
      <c r="O3049" s="3"/>
    </row>
    <row r="3050" spans="1:15" s="4" customFormat="1" ht="10.5">
      <c r="A3050" s="1"/>
      <c r="B3050" s="2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55"/>
      <c r="O3050" s="3"/>
    </row>
    <row r="3051" spans="1:15" s="4" customFormat="1" ht="10.5">
      <c r="A3051" s="1"/>
      <c r="B3051" s="2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55"/>
      <c r="O3051" s="3"/>
    </row>
    <row r="3052" spans="1:15" s="4" customFormat="1" ht="10.5">
      <c r="A3052" s="1"/>
      <c r="B3052" s="2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55"/>
      <c r="O3052" s="3"/>
    </row>
    <row r="3053" spans="1:15" s="4" customFormat="1" ht="10.5">
      <c r="A3053" s="1"/>
      <c r="B3053" s="2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55"/>
      <c r="O3053" s="3"/>
    </row>
    <row r="3054" spans="1:15" s="4" customFormat="1" ht="10.5">
      <c r="A3054" s="1"/>
      <c r="B3054" s="2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55"/>
      <c r="O3054" s="3"/>
    </row>
    <row r="3055" spans="1:15" s="4" customFormat="1" ht="10.5">
      <c r="A3055" s="1"/>
      <c r="B3055" s="2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55"/>
      <c r="O3055" s="3"/>
    </row>
    <row r="3056" spans="1:15" s="4" customFormat="1" ht="10.5">
      <c r="A3056" s="1"/>
      <c r="B3056" s="2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55"/>
      <c r="O3056" s="3"/>
    </row>
    <row r="3057" spans="1:15" s="4" customFormat="1" ht="10.5">
      <c r="A3057" s="1"/>
      <c r="B3057" s="2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55"/>
      <c r="O3057" s="3"/>
    </row>
    <row r="3058" spans="1:15" s="4" customFormat="1" ht="10.5">
      <c r="A3058" s="1"/>
      <c r="B3058" s="2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55"/>
      <c r="O3058" s="3"/>
    </row>
    <row r="3059" spans="1:15" s="4" customFormat="1" ht="10.5">
      <c r="A3059" s="1"/>
      <c r="B3059" s="2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55"/>
      <c r="O3059" s="3"/>
    </row>
    <row r="3060" spans="1:15" s="4" customFormat="1" ht="10.5">
      <c r="A3060" s="1"/>
      <c r="B3060" s="2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55"/>
      <c r="O3060" s="3"/>
    </row>
    <row r="3061" spans="1:15" s="4" customFormat="1" ht="10.5">
      <c r="A3061" s="1"/>
      <c r="B3061" s="2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55"/>
      <c r="O3061" s="3"/>
    </row>
    <row r="3062" spans="1:15" s="4" customFormat="1" ht="10.5">
      <c r="A3062" s="1"/>
      <c r="B3062" s="2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55"/>
      <c r="O3062" s="3"/>
    </row>
    <row r="3063" spans="1:15" s="4" customFormat="1" ht="10.5">
      <c r="A3063" s="1"/>
      <c r="B3063" s="2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55"/>
      <c r="O3063" s="3"/>
    </row>
    <row r="3064" spans="1:15" s="4" customFormat="1" ht="10.5">
      <c r="A3064" s="1"/>
      <c r="B3064" s="2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55"/>
      <c r="O3064" s="3"/>
    </row>
    <row r="3065" spans="1:15" s="4" customFormat="1" ht="10.5">
      <c r="A3065" s="1"/>
      <c r="B3065" s="2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55"/>
      <c r="O3065" s="3"/>
    </row>
    <row r="3066" spans="1:15" s="4" customFormat="1" ht="10.5">
      <c r="A3066" s="1"/>
      <c r="B3066" s="2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55"/>
      <c r="O3066" s="3"/>
    </row>
    <row r="3067" spans="1:15" s="4" customFormat="1" ht="10.5">
      <c r="A3067" s="1"/>
      <c r="B3067" s="2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55"/>
      <c r="O3067" s="3"/>
    </row>
    <row r="3068" spans="1:15" s="4" customFormat="1" ht="10.5">
      <c r="A3068" s="1"/>
      <c r="B3068" s="2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55"/>
      <c r="O3068" s="3"/>
    </row>
    <row r="3069" spans="1:15" s="4" customFormat="1" ht="10.5">
      <c r="A3069" s="1"/>
      <c r="B3069" s="2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55"/>
      <c r="O3069" s="3"/>
    </row>
    <row r="3070" spans="1:15" s="4" customFormat="1" ht="10.5">
      <c r="A3070" s="1"/>
      <c r="B3070" s="2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55"/>
      <c r="O3070" s="3"/>
    </row>
    <row r="3071" spans="1:15" s="4" customFormat="1" ht="10.5">
      <c r="A3071" s="1"/>
      <c r="B3071" s="2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55"/>
      <c r="O3071" s="3"/>
    </row>
    <row r="3072" spans="1:15" s="4" customFormat="1" ht="10.5">
      <c r="A3072" s="1"/>
      <c r="B3072" s="2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55"/>
      <c r="O3072" s="3"/>
    </row>
    <row r="3073" spans="1:15" s="4" customFormat="1" ht="10.5">
      <c r="A3073" s="1"/>
      <c r="B3073" s="2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55"/>
      <c r="O3073" s="3"/>
    </row>
    <row r="3074" spans="1:15" s="4" customFormat="1" ht="10.5">
      <c r="A3074" s="1"/>
      <c r="B3074" s="2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55"/>
      <c r="O3074" s="3"/>
    </row>
    <row r="3075" spans="1:15" s="4" customFormat="1" ht="10.5">
      <c r="A3075" s="1"/>
      <c r="B3075" s="2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55"/>
      <c r="O3075" s="3"/>
    </row>
    <row r="3076" spans="1:15" s="4" customFormat="1" ht="10.5">
      <c r="A3076" s="1"/>
      <c r="B3076" s="2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55"/>
      <c r="O3076" s="3"/>
    </row>
    <row r="3077" spans="1:15" s="4" customFormat="1" ht="10.5">
      <c r="A3077" s="1"/>
      <c r="B3077" s="2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55"/>
      <c r="O3077" s="3"/>
    </row>
    <row r="3078" spans="1:15" s="4" customFormat="1" ht="10.5">
      <c r="A3078" s="1"/>
      <c r="B3078" s="2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55"/>
      <c r="O3078" s="3"/>
    </row>
    <row r="3079" spans="1:15" s="4" customFormat="1" ht="10.5">
      <c r="A3079" s="1"/>
      <c r="B3079" s="2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55"/>
      <c r="O3079" s="3"/>
    </row>
    <row r="3080" spans="1:15" s="4" customFormat="1" ht="10.5">
      <c r="A3080" s="1"/>
      <c r="B3080" s="2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55"/>
      <c r="O3080" s="3"/>
    </row>
    <row r="3081" spans="1:15" s="4" customFormat="1" ht="10.5">
      <c r="A3081" s="1"/>
      <c r="B3081" s="2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55"/>
      <c r="O3081" s="3"/>
    </row>
    <row r="3082" spans="1:15" s="4" customFormat="1" ht="10.5">
      <c r="A3082" s="1"/>
      <c r="B3082" s="2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55"/>
      <c r="O3082" s="3"/>
    </row>
    <row r="3083" spans="1:15" s="4" customFormat="1" ht="10.5">
      <c r="A3083" s="1"/>
      <c r="B3083" s="2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55"/>
      <c r="O3083" s="3"/>
    </row>
    <row r="3084" spans="1:15" s="4" customFormat="1" ht="10.5">
      <c r="A3084" s="1"/>
      <c r="B3084" s="2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55"/>
      <c r="O3084" s="3"/>
    </row>
    <row r="3085" spans="1:15" s="4" customFormat="1" ht="10.5">
      <c r="A3085" s="1"/>
      <c r="B3085" s="2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55"/>
      <c r="O3085" s="3"/>
    </row>
    <row r="3086" spans="1:15" s="4" customFormat="1" ht="10.5">
      <c r="A3086" s="1"/>
      <c r="B3086" s="2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55"/>
      <c r="O3086" s="3"/>
    </row>
    <row r="3087" spans="1:15" s="4" customFormat="1" ht="10.5">
      <c r="A3087" s="1"/>
      <c r="B3087" s="2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55"/>
      <c r="O3087" s="3"/>
    </row>
    <row r="3088" spans="1:15" s="4" customFormat="1" ht="10.5">
      <c r="A3088" s="1"/>
      <c r="B3088" s="2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55"/>
      <c r="O3088" s="3"/>
    </row>
    <row r="3089" spans="1:15" s="4" customFormat="1" ht="10.5">
      <c r="A3089" s="1"/>
      <c r="B3089" s="2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55"/>
      <c r="O3089" s="3"/>
    </row>
    <row r="3090" spans="1:15" s="4" customFormat="1" ht="10.5">
      <c r="A3090" s="1"/>
      <c r="B3090" s="2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55"/>
      <c r="O3090" s="3"/>
    </row>
    <row r="3091" spans="1:15" s="4" customFormat="1" ht="10.5">
      <c r="A3091" s="1"/>
      <c r="B3091" s="2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55"/>
      <c r="O3091" s="3"/>
    </row>
    <row r="3092" spans="1:15" s="4" customFormat="1" ht="10.5">
      <c r="A3092" s="1"/>
      <c r="B3092" s="2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55"/>
      <c r="O3092" s="3"/>
    </row>
    <row r="3093" spans="1:15" s="4" customFormat="1" ht="10.5">
      <c r="A3093" s="1"/>
      <c r="B3093" s="2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55"/>
      <c r="O3093" s="3"/>
    </row>
    <row r="3094" spans="1:15" s="4" customFormat="1" ht="10.5">
      <c r="A3094" s="1"/>
      <c r="B3094" s="2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55"/>
      <c r="O3094" s="3"/>
    </row>
    <row r="3095" spans="1:15" s="4" customFormat="1" ht="10.5">
      <c r="A3095" s="1"/>
      <c r="B3095" s="2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55"/>
      <c r="O3095" s="3"/>
    </row>
    <row r="3096" spans="1:15" s="4" customFormat="1" ht="10.5">
      <c r="A3096" s="1"/>
      <c r="B3096" s="2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55"/>
      <c r="O3096" s="3"/>
    </row>
    <row r="3097" spans="1:15" s="4" customFormat="1" ht="10.5">
      <c r="A3097" s="1"/>
      <c r="B3097" s="2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55"/>
      <c r="O3097" s="3"/>
    </row>
    <row r="3098" spans="1:15" s="4" customFormat="1" ht="10.5">
      <c r="A3098" s="1"/>
      <c r="B3098" s="2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55"/>
      <c r="O3098" s="3"/>
    </row>
    <row r="3099" spans="1:15" s="4" customFormat="1" ht="10.5">
      <c r="A3099" s="1"/>
      <c r="B3099" s="2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55"/>
      <c r="O3099" s="3"/>
    </row>
    <row r="3100" spans="1:15" s="4" customFormat="1" ht="10.5">
      <c r="A3100" s="1"/>
      <c r="B3100" s="2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55"/>
      <c r="O3100" s="3"/>
    </row>
    <row r="3101" spans="1:15" s="4" customFormat="1" ht="10.5">
      <c r="A3101" s="1"/>
      <c r="B3101" s="2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55"/>
      <c r="O3101" s="3"/>
    </row>
    <row r="3102" spans="1:15" s="4" customFormat="1" ht="10.5">
      <c r="A3102" s="1"/>
      <c r="B3102" s="2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55"/>
      <c r="O3102" s="3"/>
    </row>
    <row r="3103" spans="1:15" s="4" customFormat="1" ht="10.5">
      <c r="A3103" s="1"/>
      <c r="B3103" s="2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55"/>
      <c r="O3103" s="3"/>
    </row>
    <row r="3104" spans="1:15" s="4" customFormat="1" ht="10.5">
      <c r="A3104" s="1"/>
      <c r="B3104" s="2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55"/>
      <c r="O3104" s="3"/>
    </row>
    <row r="3105" spans="1:15" s="4" customFormat="1" ht="10.5">
      <c r="A3105" s="1"/>
      <c r="B3105" s="2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55"/>
      <c r="O3105" s="3"/>
    </row>
    <row r="3106" spans="1:15" s="4" customFormat="1" ht="10.5">
      <c r="A3106" s="1"/>
      <c r="B3106" s="2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55"/>
      <c r="O3106" s="3"/>
    </row>
    <row r="3107" spans="1:15" s="4" customFormat="1" ht="10.5">
      <c r="A3107" s="1"/>
      <c r="B3107" s="2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55"/>
      <c r="O3107" s="3"/>
    </row>
    <row r="3108" spans="1:15" s="4" customFormat="1" ht="10.5">
      <c r="A3108" s="1"/>
      <c r="B3108" s="2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55"/>
      <c r="O3108" s="3"/>
    </row>
    <row r="3109" spans="1:15" s="4" customFormat="1" ht="10.5">
      <c r="A3109" s="1"/>
      <c r="B3109" s="2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55"/>
      <c r="O3109" s="3"/>
    </row>
    <row r="3110" spans="1:15" s="4" customFormat="1" ht="10.5">
      <c r="A3110" s="1"/>
      <c r="B3110" s="2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55"/>
      <c r="O3110" s="3"/>
    </row>
    <row r="3111" spans="1:15" s="4" customFormat="1" ht="10.5">
      <c r="A3111" s="1"/>
      <c r="B3111" s="2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55"/>
      <c r="O3111" s="3"/>
    </row>
    <row r="3112" spans="1:15" s="4" customFormat="1" ht="10.5">
      <c r="A3112" s="1"/>
      <c r="B3112" s="2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55"/>
      <c r="O3112" s="3"/>
    </row>
    <row r="3113" spans="1:15" s="4" customFormat="1" ht="10.5">
      <c r="A3113" s="1"/>
      <c r="B3113" s="2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55"/>
      <c r="O3113" s="3"/>
    </row>
    <row r="3114" spans="1:15" s="4" customFormat="1" ht="10.5">
      <c r="A3114" s="1"/>
      <c r="B3114" s="2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55"/>
      <c r="O3114" s="3"/>
    </row>
    <row r="3115" spans="1:15" s="4" customFormat="1" ht="10.5">
      <c r="A3115" s="1"/>
      <c r="B3115" s="2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55"/>
      <c r="O3115" s="3"/>
    </row>
    <row r="3116" spans="1:15" s="4" customFormat="1" ht="10.5">
      <c r="A3116" s="1"/>
      <c r="B3116" s="2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55"/>
      <c r="O3116" s="3"/>
    </row>
    <row r="3117" spans="1:15" s="4" customFormat="1" ht="10.5">
      <c r="A3117" s="1"/>
      <c r="B3117" s="2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55"/>
      <c r="O3117" s="3"/>
    </row>
    <row r="3118" spans="1:15" s="4" customFormat="1" ht="10.5">
      <c r="A3118" s="1"/>
      <c r="B3118" s="2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55"/>
      <c r="O3118" s="3"/>
    </row>
    <row r="3119" spans="1:15" s="4" customFormat="1" ht="10.5">
      <c r="A3119" s="1"/>
      <c r="B3119" s="2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55"/>
      <c r="O3119" s="3"/>
    </row>
    <row r="3120" spans="1:15" s="4" customFormat="1" ht="10.5">
      <c r="A3120" s="1"/>
      <c r="B3120" s="2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55"/>
      <c r="O3120" s="3"/>
    </row>
    <row r="3121" spans="1:15" s="4" customFormat="1" ht="10.5">
      <c r="A3121" s="1"/>
      <c r="B3121" s="2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55"/>
      <c r="O3121" s="3"/>
    </row>
    <row r="3122" spans="1:15" s="4" customFormat="1" ht="10.5">
      <c r="A3122" s="1"/>
      <c r="B3122" s="2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55"/>
      <c r="O3122" s="3"/>
    </row>
    <row r="3123" spans="1:15" s="4" customFormat="1" ht="10.5">
      <c r="A3123" s="1"/>
      <c r="B3123" s="2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55"/>
      <c r="O3123" s="3"/>
    </row>
    <row r="3124" spans="1:15" s="4" customFormat="1" ht="10.5">
      <c r="A3124" s="1"/>
      <c r="B3124" s="2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55"/>
      <c r="O3124" s="3"/>
    </row>
    <row r="3125" spans="1:15" s="4" customFormat="1" ht="10.5">
      <c r="A3125" s="1"/>
      <c r="B3125" s="2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55"/>
      <c r="O3125" s="3"/>
    </row>
    <row r="3126" spans="1:15" s="4" customFormat="1" ht="10.5">
      <c r="A3126" s="1"/>
      <c r="B3126" s="2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55"/>
      <c r="O3126" s="3"/>
    </row>
    <row r="3127" spans="1:15" s="4" customFormat="1" ht="10.5">
      <c r="A3127" s="1"/>
      <c r="B3127" s="2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55"/>
      <c r="O3127" s="3"/>
    </row>
    <row r="3128" spans="1:15" s="4" customFormat="1" ht="10.5">
      <c r="A3128" s="1"/>
      <c r="B3128" s="2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55"/>
      <c r="O3128" s="3"/>
    </row>
    <row r="3129" spans="1:15" s="4" customFormat="1" ht="10.5">
      <c r="A3129" s="1"/>
      <c r="B3129" s="2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55"/>
      <c r="O3129" s="3"/>
    </row>
    <row r="3130" spans="1:15" s="4" customFormat="1" ht="10.5">
      <c r="A3130" s="1"/>
      <c r="B3130" s="2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55"/>
      <c r="O3130" s="3"/>
    </row>
    <row r="3131" spans="1:15" s="4" customFormat="1" ht="10.5">
      <c r="A3131" s="1"/>
      <c r="B3131" s="2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55"/>
      <c r="O3131" s="3"/>
    </row>
    <row r="3132" spans="1:15" s="4" customFormat="1" ht="10.5">
      <c r="A3132" s="1"/>
      <c r="B3132" s="2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55"/>
      <c r="O3132" s="3"/>
    </row>
    <row r="3133" spans="1:15" s="4" customFormat="1" ht="10.5">
      <c r="A3133" s="1"/>
      <c r="B3133" s="2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55"/>
      <c r="O3133" s="3"/>
    </row>
    <row r="3134" spans="1:15" s="4" customFormat="1" ht="10.5">
      <c r="A3134" s="1"/>
      <c r="B3134" s="2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55"/>
      <c r="O3134" s="3"/>
    </row>
    <row r="3135" spans="1:15" s="4" customFormat="1" ht="10.5">
      <c r="A3135" s="1"/>
      <c r="B3135" s="2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55"/>
      <c r="O3135" s="3"/>
    </row>
    <row r="3136" spans="1:15" s="4" customFormat="1" ht="10.5">
      <c r="A3136" s="1"/>
      <c r="B3136" s="2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55"/>
      <c r="O3136" s="3"/>
    </row>
    <row r="3137" spans="1:15" s="4" customFormat="1" ht="10.5">
      <c r="A3137" s="1"/>
      <c r="B3137" s="2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55"/>
      <c r="O3137" s="3"/>
    </row>
    <row r="3138" spans="1:15" s="4" customFormat="1" ht="10.5">
      <c r="A3138" s="1"/>
      <c r="B3138" s="2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55"/>
      <c r="O3138" s="3"/>
    </row>
    <row r="3139" spans="1:15" s="4" customFormat="1" ht="10.5">
      <c r="A3139" s="1"/>
      <c r="B3139" s="2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55"/>
      <c r="O3139" s="3"/>
    </row>
    <row r="3140" spans="1:15" s="4" customFormat="1" ht="10.5">
      <c r="A3140" s="1"/>
      <c r="B3140" s="2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55"/>
      <c r="O3140" s="3"/>
    </row>
    <row r="3141" spans="1:15" s="4" customFormat="1" ht="10.5">
      <c r="A3141" s="1"/>
      <c r="B3141" s="2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55"/>
      <c r="O3141" s="3"/>
    </row>
    <row r="3142" spans="1:15" s="4" customFormat="1" ht="10.5">
      <c r="A3142" s="1"/>
      <c r="B3142" s="2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55"/>
      <c r="O3142" s="3"/>
    </row>
    <row r="3143" spans="1:15" s="4" customFormat="1" ht="10.5">
      <c r="A3143" s="1"/>
      <c r="B3143" s="2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55"/>
      <c r="O3143" s="3"/>
    </row>
    <row r="3144" spans="1:15" s="4" customFormat="1" ht="10.5">
      <c r="A3144" s="1"/>
      <c r="B3144" s="2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55"/>
      <c r="O3144" s="3"/>
    </row>
    <row r="3145" spans="1:15" s="4" customFormat="1" ht="10.5">
      <c r="A3145" s="1"/>
      <c r="B3145" s="2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55"/>
      <c r="O3145" s="3"/>
    </row>
    <row r="3146" spans="1:15" s="4" customFormat="1" ht="10.5">
      <c r="A3146" s="1"/>
      <c r="B3146" s="2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55"/>
      <c r="O3146" s="3"/>
    </row>
    <row r="3147" spans="1:15" s="4" customFormat="1" ht="10.5">
      <c r="A3147" s="1"/>
      <c r="B3147" s="2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55"/>
      <c r="O3147" s="3"/>
    </row>
    <row r="3148" spans="1:15" s="4" customFormat="1" ht="10.5">
      <c r="A3148" s="1"/>
      <c r="B3148" s="2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55"/>
      <c r="O3148" s="3"/>
    </row>
    <row r="3149" spans="1:15" s="4" customFormat="1" ht="10.5">
      <c r="A3149" s="1"/>
      <c r="B3149" s="2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55"/>
      <c r="O3149" s="3"/>
    </row>
    <row r="3150" spans="1:15" s="4" customFormat="1" ht="10.5">
      <c r="A3150" s="1"/>
      <c r="B3150" s="2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55"/>
      <c r="O3150" s="3"/>
    </row>
    <row r="3151" spans="1:15" s="4" customFormat="1" ht="10.5">
      <c r="A3151" s="1"/>
      <c r="B3151" s="2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55"/>
      <c r="O3151" s="3"/>
    </row>
    <row r="3152" spans="1:15" s="4" customFormat="1" ht="10.5">
      <c r="A3152" s="1"/>
      <c r="B3152" s="2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55"/>
      <c r="O3152" s="3"/>
    </row>
    <row r="3153" spans="1:15" s="4" customFormat="1" ht="10.5">
      <c r="A3153" s="1"/>
      <c r="B3153" s="2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55"/>
      <c r="O3153" s="3"/>
    </row>
    <row r="3154" spans="1:15" s="4" customFormat="1" ht="10.5">
      <c r="A3154" s="1"/>
      <c r="B3154" s="2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55"/>
      <c r="O3154" s="3"/>
    </row>
    <row r="3155" spans="1:15" s="4" customFormat="1" ht="10.5">
      <c r="A3155" s="1"/>
      <c r="B3155" s="2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55"/>
      <c r="O3155" s="3"/>
    </row>
    <row r="3156" spans="1:15" s="4" customFormat="1" ht="10.5">
      <c r="A3156" s="1"/>
      <c r="B3156" s="2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55"/>
      <c r="O3156" s="3"/>
    </row>
    <row r="3157" spans="1:15" s="4" customFormat="1" ht="10.5">
      <c r="A3157" s="1"/>
      <c r="B3157" s="2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55"/>
      <c r="O3157" s="3"/>
    </row>
    <row r="3158" spans="1:15" s="4" customFormat="1" ht="10.5">
      <c r="A3158" s="1"/>
      <c r="B3158" s="2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55"/>
      <c r="O3158" s="3"/>
    </row>
    <row r="3159" spans="1:15" s="4" customFormat="1" ht="10.5">
      <c r="A3159" s="1"/>
      <c r="B3159" s="2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55"/>
      <c r="O3159" s="3"/>
    </row>
    <row r="3160" spans="1:15" s="4" customFormat="1" ht="10.5">
      <c r="A3160" s="1"/>
      <c r="B3160" s="2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55"/>
      <c r="O3160" s="3"/>
    </row>
    <row r="3161" spans="1:15" s="4" customFormat="1" ht="10.5">
      <c r="A3161" s="1"/>
      <c r="B3161" s="2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55"/>
      <c r="O3161" s="3"/>
    </row>
    <row r="3162" spans="1:15" s="4" customFormat="1" ht="10.5">
      <c r="A3162" s="1"/>
      <c r="B3162" s="2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55"/>
      <c r="O3162" s="3"/>
    </row>
    <row r="3163" spans="1:15" s="4" customFormat="1" ht="10.5">
      <c r="A3163" s="1"/>
      <c r="B3163" s="2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55"/>
      <c r="O3163" s="3"/>
    </row>
    <row r="3164" spans="1:15" s="4" customFormat="1" ht="10.5">
      <c r="A3164" s="1"/>
      <c r="B3164" s="2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55"/>
      <c r="O3164" s="3"/>
    </row>
    <row r="3165" spans="1:15" s="4" customFormat="1" ht="10.5">
      <c r="A3165" s="1"/>
      <c r="B3165" s="2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55"/>
      <c r="O3165" s="3"/>
    </row>
    <row r="3166" spans="1:15" s="4" customFormat="1" ht="10.5">
      <c r="A3166" s="1"/>
      <c r="B3166" s="2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55"/>
      <c r="O3166" s="3"/>
    </row>
    <row r="3167" spans="1:15" s="4" customFormat="1" ht="10.5">
      <c r="A3167" s="1"/>
      <c r="B3167" s="2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55"/>
      <c r="O3167" s="3"/>
    </row>
    <row r="3168" spans="1:15" s="4" customFormat="1" ht="10.5">
      <c r="A3168" s="1"/>
      <c r="B3168" s="2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55"/>
      <c r="O3168" s="3"/>
    </row>
    <row r="3169" spans="1:15" s="4" customFormat="1" ht="10.5">
      <c r="A3169" s="1"/>
      <c r="B3169" s="2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55"/>
      <c r="O3169" s="3"/>
    </row>
    <row r="3170" spans="1:15" s="4" customFormat="1" ht="10.5">
      <c r="A3170" s="1"/>
      <c r="B3170" s="2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55"/>
      <c r="O3170" s="3"/>
    </row>
    <row r="3171" spans="1:15" s="4" customFormat="1" ht="10.5">
      <c r="A3171" s="1"/>
      <c r="B3171" s="2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55"/>
      <c r="O3171" s="3"/>
    </row>
    <row r="3172" spans="1:15" s="4" customFormat="1" ht="10.5">
      <c r="A3172" s="1"/>
      <c r="B3172" s="2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55"/>
      <c r="O3172" s="3"/>
    </row>
    <row r="3173" spans="1:15" s="4" customFormat="1" ht="10.5">
      <c r="A3173" s="1"/>
      <c r="B3173" s="2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55"/>
      <c r="O3173" s="3"/>
    </row>
    <row r="3174" spans="1:15" s="4" customFormat="1" ht="10.5">
      <c r="A3174" s="1"/>
      <c r="B3174" s="2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55"/>
      <c r="O3174" s="3"/>
    </row>
    <row r="3175" spans="1:15" s="4" customFormat="1" ht="10.5">
      <c r="A3175" s="1"/>
      <c r="B3175" s="2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55"/>
      <c r="O3175" s="3"/>
    </row>
    <row r="3176" spans="1:15" s="4" customFormat="1" ht="10.5">
      <c r="A3176" s="1"/>
      <c r="B3176" s="2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55"/>
      <c r="O3176" s="3"/>
    </row>
    <row r="3177" spans="1:15" s="4" customFormat="1" ht="10.5">
      <c r="A3177" s="1"/>
      <c r="B3177" s="2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55"/>
      <c r="O3177" s="3"/>
    </row>
    <row r="3178" spans="1:15" s="4" customFormat="1" ht="10.5">
      <c r="A3178" s="1"/>
      <c r="B3178" s="2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55"/>
      <c r="O3178" s="3"/>
    </row>
    <row r="3179" spans="1:15" s="4" customFormat="1" ht="10.5">
      <c r="A3179" s="1"/>
      <c r="B3179" s="2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55"/>
      <c r="O3179" s="3"/>
    </row>
    <row r="3180" spans="1:15" s="4" customFormat="1" ht="10.5">
      <c r="A3180" s="1"/>
      <c r="B3180" s="2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55"/>
      <c r="O3180" s="3"/>
    </row>
    <row r="3181" spans="1:15" s="4" customFormat="1" ht="10.5">
      <c r="A3181" s="1"/>
      <c r="B3181" s="2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55"/>
      <c r="O3181" s="3"/>
    </row>
    <row r="3182" spans="1:15" s="4" customFormat="1" ht="10.5">
      <c r="A3182" s="1"/>
      <c r="B3182" s="2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55"/>
      <c r="O3182" s="3"/>
    </row>
    <row r="3183" spans="1:15" s="4" customFormat="1" ht="10.5">
      <c r="A3183" s="1"/>
      <c r="B3183" s="2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55"/>
      <c r="O3183" s="3"/>
    </row>
    <row r="3184" spans="1:15" s="4" customFormat="1" ht="10.5">
      <c r="A3184" s="1"/>
      <c r="B3184" s="2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55"/>
      <c r="O3184" s="3"/>
    </row>
    <row r="3185" spans="1:15" s="4" customFormat="1" ht="10.5">
      <c r="A3185" s="1"/>
      <c r="B3185" s="2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55"/>
      <c r="O3185" s="3"/>
    </row>
    <row r="3186" spans="1:15" s="4" customFormat="1" ht="10.5">
      <c r="A3186" s="1"/>
      <c r="B3186" s="2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55"/>
      <c r="O3186" s="3"/>
    </row>
    <row r="3187" spans="1:15" s="4" customFormat="1" ht="10.5">
      <c r="A3187" s="1"/>
      <c r="B3187" s="2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55"/>
      <c r="O3187" s="3"/>
    </row>
    <row r="3188" spans="1:15" s="4" customFormat="1" ht="10.5">
      <c r="A3188" s="1"/>
      <c r="B3188" s="2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55"/>
      <c r="O3188" s="3"/>
    </row>
    <row r="3189" spans="1:15" s="4" customFormat="1" ht="10.5">
      <c r="A3189" s="1"/>
      <c r="B3189" s="2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55"/>
      <c r="O3189" s="3"/>
    </row>
    <row r="3190" spans="1:15" s="4" customFormat="1" ht="10.5">
      <c r="A3190" s="1"/>
      <c r="B3190" s="2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55"/>
      <c r="O3190" s="3"/>
    </row>
    <row r="3191" spans="1:15" s="4" customFormat="1" ht="10.5">
      <c r="A3191" s="1"/>
      <c r="B3191" s="2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55"/>
      <c r="O3191" s="3"/>
    </row>
    <row r="3192" spans="1:15" s="4" customFormat="1" ht="10.5">
      <c r="A3192" s="1"/>
      <c r="B3192" s="2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55"/>
      <c r="O3192" s="3"/>
    </row>
    <row r="3193" spans="1:15" s="4" customFormat="1" ht="10.5">
      <c r="A3193" s="1"/>
      <c r="B3193" s="2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55"/>
      <c r="O3193" s="3"/>
    </row>
    <row r="3194" spans="1:15" s="4" customFormat="1" ht="10.5">
      <c r="A3194" s="1"/>
      <c r="B3194" s="2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55"/>
      <c r="O3194" s="3"/>
    </row>
    <row r="3195" spans="1:15" s="4" customFormat="1" ht="10.5">
      <c r="A3195" s="1"/>
      <c r="B3195" s="2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55"/>
      <c r="O3195" s="3"/>
    </row>
    <row r="3196" spans="1:15" s="4" customFormat="1" ht="10.5">
      <c r="A3196" s="1"/>
      <c r="B3196" s="2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55"/>
      <c r="O3196" s="3"/>
    </row>
    <row r="3197" spans="1:15" s="4" customFormat="1" ht="10.5">
      <c r="A3197" s="1"/>
      <c r="B3197" s="2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55"/>
      <c r="O3197" s="3"/>
    </row>
    <row r="3198" spans="1:15" s="4" customFormat="1" ht="10.5">
      <c r="A3198" s="1"/>
      <c r="B3198" s="2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55"/>
      <c r="O3198" s="3"/>
    </row>
    <row r="3199" spans="1:15" s="4" customFormat="1" ht="10.5">
      <c r="A3199" s="1"/>
      <c r="B3199" s="2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55"/>
      <c r="O3199" s="3"/>
    </row>
    <row r="3200" spans="1:15" s="4" customFormat="1" ht="10.5">
      <c r="A3200" s="1"/>
      <c r="B3200" s="2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55"/>
      <c r="O3200" s="3"/>
    </row>
    <row r="3201" spans="1:15" s="4" customFormat="1" ht="10.5">
      <c r="A3201" s="1"/>
      <c r="B3201" s="2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55"/>
      <c r="O3201" s="3"/>
    </row>
    <row r="3202" spans="1:15" s="4" customFormat="1" ht="10.5">
      <c r="A3202" s="1"/>
      <c r="B3202" s="2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55"/>
      <c r="O3202" s="3"/>
    </row>
    <row r="3203" spans="1:15" s="4" customFormat="1" ht="10.5">
      <c r="A3203" s="1"/>
      <c r="B3203" s="2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55"/>
      <c r="O3203" s="3"/>
    </row>
    <row r="3204" spans="1:15" s="4" customFormat="1" ht="10.5">
      <c r="A3204" s="1"/>
      <c r="B3204" s="2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55"/>
      <c r="O3204" s="3"/>
    </row>
    <row r="3205" spans="1:15" s="4" customFormat="1" ht="10.5">
      <c r="A3205" s="1"/>
      <c r="B3205" s="2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55"/>
      <c r="O3205" s="3"/>
    </row>
    <row r="3206" spans="1:15" s="4" customFormat="1" ht="10.5">
      <c r="A3206" s="1"/>
      <c r="B3206" s="2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55"/>
      <c r="O3206" s="3"/>
    </row>
    <row r="3207" spans="1:15" s="4" customFormat="1" ht="10.5">
      <c r="A3207" s="1"/>
      <c r="B3207" s="2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55"/>
      <c r="O3207" s="3"/>
    </row>
    <row r="3208" spans="1:15" s="4" customFormat="1" ht="10.5">
      <c r="A3208" s="1"/>
      <c r="B3208" s="2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55"/>
      <c r="O3208" s="3"/>
    </row>
    <row r="3209" spans="1:15" s="4" customFormat="1" ht="10.5">
      <c r="A3209" s="1"/>
      <c r="B3209" s="2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55"/>
      <c r="O3209" s="3"/>
    </row>
    <row r="3210" spans="1:15" s="4" customFormat="1" ht="10.5">
      <c r="A3210" s="1"/>
      <c r="B3210" s="2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55"/>
      <c r="O3210" s="3"/>
    </row>
    <row r="3211" spans="1:15" s="4" customFormat="1" ht="10.5">
      <c r="A3211" s="1"/>
      <c r="B3211" s="2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55"/>
      <c r="O3211" s="3"/>
    </row>
    <row r="3212" spans="1:15" s="4" customFormat="1" ht="10.5">
      <c r="A3212" s="1"/>
      <c r="B3212" s="2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55"/>
      <c r="O3212" s="3"/>
    </row>
    <row r="3213" spans="1:15" s="4" customFormat="1" ht="10.5">
      <c r="A3213" s="1"/>
      <c r="B3213" s="2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55"/>
      <c r="O3213" s="3"/>
    </row>
    <row r="3214" spans="1:15" s="4" customFormat="1" ht="10.5">
      <c r="A3214" s="1"/>
      <c r="B3214" s="2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55"/>
      <c r="O3214" s="3"/>
    </row>
    <row r="3215" spans="1:15" s="4" customFormat="1" ht="10.5">
      <c r="A3215" s="1"/>
      <c r="B3215" s="2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55"/>
      <c r="O3215" s="3"/>
    </row>
    <row r="3216" spans="1:15" s="4" customFormat="1" ht="10.5">
      <c r="A3216" s="1"/>
      <c r="B3216" s="2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55"/>
      <c r="O3216" s="3"/>
    </row>
    <row r="3217" spans="1:15" s="4" customFormat="1" ht="10.5">
      <c r="A3217" s="1"/>
      <c r="B3217" s="2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55"/>
      <c r="O3217" s="3"/>
    </row>
    <row r="3218" spans="1:15" s="4" customFormat="1" ht="10.5">
      <c r="A3218" s="1"/>
      <c r="B3218" s="2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55"/>
      <c r="O3218" s="3"/>
    </row>
    <row r="3219" spans="1:15" s="4" customFormat="1" ht="10.5">
      <c r="A3219" s="1"/>
      <c r="B3219" s="2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55"/>
      <c r="O3219" s="3"/>
    </row>
    <row r="3220" spans="1:15" s="4" customFormat="1" ht="10.5">
      <c r="A3220" s="1"/>
      <c r="B3220" s="2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55"/>
      <c r="O3220" s="3"/>
    </row>
    <row r="3221" spans="1:15" s="4" customFormat="1" ht="10.5">
      <c r="A3221" s="1"/>
      <c r="B3221" s="2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55"/>
      <c r="O3221" s="3"/>
    </row>
    <row r="3222" spans="1:15" s="4" customFormat="1" ht="10.5">
      <c r="A3222" s="1"/>
      <c r="B3222" s="2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55"/>
      <c r="O3222" s="3"/>
    </row>
    <row r="3223" spans="1:15" s="4" customFormat="1" ht="10.5">
      <c r="A3223" s="1"/>
      <c r="B3223" s="2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55"/>
      <c r="O3223" s="3"/>
    </row>
    <row r="3224" spans="1:15" s="4" customFormat="1" ht="10.5">
      <c r="A3224" s="1"/>
      <c r="B3224" s="2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55"/>
      <c r="O3224" s="3"/>
    </row>
    <row r="3225" spans="1:15" s="4" customFormat="1" ht="10.5">
      <c r="A3225" s="1"/>
      <c r="B3225" s="2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55"/>
      <c r="O3225" s="3"/>
    </row>
    <row r="3226" spans="1:15" s="4" customFormat="1" ht="10.5">
      <c r="A3226" s="1"/>
      <c r="B3226" s="2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55"/>
      <c r="O3226" s="3"/>
    </row>
    <row r="3227" spans="1:15" s="4" customFormat="1" ht="10.5">
      <c r="A3227" s="1"/>
      <c r="B3227" s="2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55"/>
      <c r="O3227" s="3"/>
    </row>
    <row r="3228" spans="1:15" s="4" customFormat="1" ht="10.5">
      <c r="A3228" s="1"/>
      <c r="B3228" s="2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55"/>
      <c r="O3228" s="3"/>
    </row>
    <row r="3229" spans="1:15" s="4" customFormat="1" ht="10.5">
      <c r="A3229" s="1"/>
      <c r="B3229" s="2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55"/>
      <c r="O3229" s="3"/>
    </row>
    <row r="3230" spans="1:15" s="4" customFormat="1" ht="10.5">
      <c r="A3230" s="1"/>
      <c r="B3230" s="2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55"/>
      <c r="O3230" s="3"/>
    </row>
    <row r="3231" spans="1:15" s="4" customFormat="1" ht="10.5">
      <c r="A3231" s="1"/>
      <c r="B3231" s="2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55"/>
      <c r="O3231" s="3"/>
    </row>
    <row r="3232" spans="1:15" s="4" customFormat="1" ht="10.5">
      <c r="A3232" s="1"/>
      <c r="B3232" s="2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55"/>
      <c r="O3232" s="3"/>
    </row>
    <row r="3233" spans="1:15" s="4" customFormat="1" ht="10.5">
      <c r="A3233" s="1"/>
      <c r="B3233" s="2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55"/>
      <c r="O3233" s="3"/>
    </row>
    <row r="3234" spans="1:15" s="4" customFormat="1" ht="10.5">
      <c r="A3234" s="1"/>
      <c r="B3234" s="2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55"/>
      <c r="O3234" s="3"/>
    </row>
    <row r="3235" spans="1:15" s="4" customFormat="1" ht="10.5">
      <c r="A3235" s="1"/>
      <c r="B3235" s="2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55"/>
      <c r="O3235" s="3"/>
    </row>
    <row r="3236" spans="1:15" s="4" customFormat="1" ht="10.5">
      <c r="A3236" s="1"/>
      <c r="B3236" s="2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55"/>
      <c r="O3236" s="3"/>
    </row>
    <row r="3237" spans="1:15" s="4" customFormat="1" ht="10.5">
      <c r="A3237" s="1"/>
      <c r="B3237" s="2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55"/>
      <c r="O3237" s="3"/>
    </row>
    <row r="3238" spans="1:15" s="4" customFormat="1" ht="10.5">
      <c r="A3238" s="1"/>
      <c r="B3238" s="2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55"/>
      <c r="O3238" s="3"/>
    </row>
    <row r="3239" spans="1:15" s="4" customFormat="1" ht="10.5">
      <c r="A3239" s="1"/>
      <c r="B3239" s="2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55"/>
      <c r="O3239" s="3"/>
    </row>
    <row r="3240" spans="1:15" s="4" customFormat="1" ht="10.5">
      <c r="A3240" s="1"/>
      <c r="B3240" s="2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55"/>
      <c r="O3240" s="3"/>
    </row>
    <row r="3241" spans="1:15" s="4" customFormat="1" ht="10.5">
      <c r="A3241" s="1"/>
      <c r="B3241" s="2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55"/>
      <c r="O3241" s="3"/>
    </row>
    <row r="3242" spans="1:15" s="4" customFormat="1" ht="10.5">
      <c r="A3242" s="1"/>
      <c r="B3242" s="2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55"/>
      <c r="O3242" s="3"/>
    </row>
    <row r="3243" spans="1:15" s="4" customFormat="1" ht="10.5">
      <c r="A3243" s="1"/>
      <c r="B3243" s="2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55"/>
      <c r="O3243" s="3"/>
    </row>
    <row r="3244" spans="1:15" s="4" customFormat="1" ht="10.5">
      <c r="A3244" s="1"/>
      <c r="B3244" s="2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55"/>
      <c r="O3244" s="3"/>
    </row>
    <row r="3245" spans="1:15" s="4" customFormat="1" ht="10.5">
      <c r="A3245" s="1"/>
      <c r="B3245" s="2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55"/>
      <c r="O3245" s="3"/>
    </row>
    <row r="3246" spans="1:15" s="4" customFormat="1" ht="10.5">
      <c r="A3246" s="1"/>
      <c r="B3246" s="2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55"/>
      <c r="O3246" s="3"/>
    </row>
    <row r="3247" spans="1:15" s="4" customFormat="1" ht="10.5">
      <c r="A3247" s="1"/>
      <c r="B3247" s="2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55"/>
      <c r="O3247" s="3"/>
    </row>
    <row r="3248" spans="1:15" s="4" customFormat="1" ht="10.5">
      <c r="A3248" s="1"/>
      <c r="B3248" s="2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55"/>
      <c r="O3248" s="3"/>
    </row>
    <row r="3249" spans="1:15" s="4" customFormat="1" ht="10.5">
      <c r="A3249" s="1"/>
      <c r="B3249" s="2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55"/>
      <c r="O3249" s="3"/>
    </row>
    <row r="3250" spans="1:15" s="4" customFormat="1" ht="10.5">
      <c r="A3250" s="1"/>
      <c r="B3250" s="2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55"/>
      <c r="O3250" s="3"/>
    </row>
    <row r="3251" spans="1:15" s="4" customFormat="1" ht="10.5">
      <c r="A3251" s="1"/>
      <c r="B3251" s="2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55"/>
      <c r="O3251" s="3"/>
    </row>
    <row r="3252" spans="1:15" s="4" customFormat="1" ht="10.5">
      <c r="A3252" s="1"/>
      <c r="B3252" s="2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55"/>
      <c r="O3252" s="3"/>
    </row>
    <row r="3253" spans="1:15" s="4" customFormat="1" ht="10.5">
      <c r="A3253" s="1"/>
      <c r="B3253" s="2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55"/>
      <c r="O3253" s="3"/>
    </row>
    <row r="3254" spans="1:15" s="4" customFormat="1" ht="10.5">
      <c r="A3254" s="1"/>
      <c r="B3254" s="2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55"/>
      <c r="O3254" s="3"/>
    </row>
    <row r="3255" spans="1:15" s="4" customFormat="1" ht="10.5">
      <c r="A3255" s="1"/>
      <c r="B3255" s="2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55"/>
      <c r="O3255" s="3"/>
    </row>
    <row r="3256" spans="1:15" s="4" customFormat="1" ht="10.5">
      <c r="A3256" s="1"/>
      <c r="B3256" s="2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55"/>
      <c r="O3256" s="3"/>
    </row>
    <row r="3257" spans="1:15" s="4" customFormat="1" ht="10.5">
      <c r="A3257" s="1"/>
      <c r="B3257" s="2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55"/>
      <c r="O3257" s="3"/>
    </row>
    <row r="3258" spans="1:15" s="4" customFormat="1" ht="10.5">
      <c r="A3258" s="1"/>
      <c r="B3258" s="2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55"/>
      <c r="O3258" s="3"/>
    </row>
    <row r="3259" spans="1:15" s="4" customFormat="1" ht="10.5">
      <c r="A3259" s="1"/>
      <c r="B3259" s="2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55"/>
      <c r="O3259" s="3"/>
    </row>
    <row r="3260" spans="1:15" s="4" customFormat="1" ht="10.5">
      <c r="A3260" s="1"/>
      <c r="B3260" s="2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55"/>
      <c r="O3260" s="3"/>
    </row>
    <row r="3261" spans="1:15" s="4" customFormat="1" ht="10.5">
      <c r="A3261" s="1"/>
      <c r="B3261" s="2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55"/>
      <c r="O3261" s="3"/>
    </row>
    <row r="3262" spans="1:15" s="4" customFormat="1" ht="10.5">
      <c r="A3262" s="1"/>
      <c r="B3262" s="2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55"/>
      <c r="O3262" s="3"/>
    </row>
    <row r="3263" spans="1:15" s="4" customFormat="1" ht="10.5">
      <c r="A3263" s="1"/>
      <c r="B3263" s="2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55"/>
      <c r="O3263" s="3"/>
    </row>
    <row r="3264" spans="1:15" s="4" customFormat="1" ht="10.5">
      <c r="A3264" s="1"/>
      <c r="B3264" s="2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55"/>
      <c r="O3264" s="3"/>
    </row>
    <row r="3265" spans="1:15" s="4" customFormat="1" ht="10.5">
      <c r="A3265" s="1"/>
      <c r="B3265" s="2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55"/>
      <c r="O3265" s="3"/>
    </row>
    <row r="3266" spans="1:15" s="4" customFormat="1" ht="10.5">
      <c r="A3266" s="1"/>
      <c r="B3266" s="2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55"/>
      <c r="O3266" s="3"/>
    </row>
    <row r="3267" spans="1:15" s="4" customFormat="1" ht="10.5">
      <c r="A3267" s="1"/>
      <c r="B3267" s="2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55"/>
      <c r="O3267" s="3"/>
    </row>
    <row r="3268" spans="1:15" s="4" customFormat="1" ht="10.5">
      <c r="A3268" s="1"/>
      <c r="B3268" s="2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55"/>
      <c r="O3268" s="3"/>
    </row>
    <row r="3269" spans="1:15" s="4" customFormat="1" ht="10.5">
      <c r="A3269" s="1"/>
      <c r="B3269" s="2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55"/>
      <c r="O3269" s="3"/>
    </row>
    <row r="3270" spans="1:15" s="4" customFormat="1" ht="10.5">
      <c r="A3270" s="1"/>
      <c r="B3270" s="2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55"/>
      <c r="O3270" s="3"/>
    </row>
    <row r="3271" spans="1:15" s="4" customFormat="1" ht="10.5">
      <c r="A3271" s="1"/>
      <c r="B3271" s="2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55"/>
      <c r="O3271" s="3"/>
    </row>
    <row r="3272" spans="1:15" s="4" customFormat="1" ht="10.5">
      <c r="A3272" s="1"/>
      <c r="B3272" s="2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55"/>
      <c r="O3272" s="3"/>
    </row>
    <row r="3273" spans="1:15" s="4" customFormat="1" ht="10.5">
      <c r="A3273" s="1"/>
      <c r="B3273" s="2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55"/>
      <c r="O3273" s="3"/>
    </row>
    <row r="3274" spans="1:15" s="4" customFormat="1" ht="10.5">
      <c r="A3274" s="1"/>
      <c r="B3274" s="2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55"/>
      <c r="O3274" s="3"/>
    </row>
    <row r="3275" spans="1:15" s="4" customFormat="1" ht="10.5">
      <c r="A3275" s="1"/>
      <c r="B3275" s="2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55"/>
      <c r="O3275" s="3"/>
    </row>
    <row r="3276" spans="1:15" s="4" customFormat="1" ht="10.5">
      <c r="A3276" s="1"/>
      <c r="B3276" s="2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55"/>
      <c r="O3276" s="3"/>
    </row>
    <row r="3277" spans="1:15" s="4" customFormat="1" ht="10.5">
      <c r="A3277" s="1"/>
      <c r="B3277" s="2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55"/>
      <c r="O3277" s="3"/>
    </row>
    <row r="3278" spans="1:15" s="4" customFormat="1" ht="10.5">
      <c r="A3278" s="1"/>
      <c r="B3278" s="2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55"/>
      <c r="O3278" s="3"/>
    </row>
    <row r="3279" spans="1:15" s="4" customFormat="1" ht="10.5">
      <c r="A3279" s="1"/>
      <c r="B3279" s="2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55"/>
      <c r="O3279" s="3"/>
    </row>
    <row r="3280" spans="1:15" s="4" customFormat="1" ht="10.5">
      <c r="A3280" s="1"/>
      <c r="B3280" s="2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55"/>
      <c r="O3280" s="3"/>
    </row>
    <row r="3281" spans="1:15" s="4" customFormat="1" ht="10.5">
      <c r="A3281" s="1"/>
      <c r="B3281" s="2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55"/>
      <c r="O3281" s="3"/>
    </row>
    <row r="3282" spans="1:15" s="4" customFormat="1" ht="10.5">
      <c r="A3282" s="1"/>
      <c r="B3282" s="2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55"/>
      <c r="O3282" s="3"/>
    </row>
    <row r="3283" spans="1:15" s="4" customFormat="1" ht="10.5">
      <c r="A3283" s="1"/>
      <c r="B3283" s="2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55"/>
      <c r="O3283" s="3"/>
    </row>
    <row r="3284" spans="1:15" s="4" customFormat="1" ht="10.5">
      <c r="A3284" s="1"/>
      <c r="B3284" s="2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55"/>
      <c r="O3284" s="3"/>
    </row>
    <row r="3285" spans="1:15" s="4" customFormat="1" ht="10.5">
      <c r="A3285" s="1"/>
      <c r="B3285" s="2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55"/>
      <c r="O3285" s="3"/>
    </row>
    <row r="3286" spans="1:15" s="4" customFormat="1" ht="10.5">
      <c r="A3286" s="1"/>
      <c r="B3286" s="2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55"/>
      <c r="O3286" s="3"/>
    </row>
    <row r="3287" spans="1:15" s="4" customFormat="1" ht="10.5">
      <c r="A3287" s="1"/>
      <c r="B3287" s="2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55"/>
      <c r="O3287" s="3"/>
    </row>
    <row r="3288" spans="1:15" s="4" customFormat="1" ht="10.5">
      <c r="A3288" s="1"/>
      <c r="B3288" s="2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55"/>
      <c r="O3288" s="3"/>
    </row>
    <row r="3289" spans="1:15" s="4" customFormat="1" ht="10.5">
      <c r="A3289" s="1"/>
      <c r="B3289" s="2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55"/>
      <c r="O3289" s="3"/>
    </row>
    <row r="3290" spans="1:15" s="4" customFormat="1" ht="10.5">
      <c r="A3290" s="1"/>
      <c r="B3290" s="2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55"/>
      <c r="O3290" s="3"/>
    </row>
    <row r="3291" spans="1:15" s="4" customFormat="1" ht="10.5">
      <c r="A3291" s="1"/>
      <c r="B3291" s="2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55"/>
      <c r="O3291" s="3"/>
    </row>
    <row r="3292" spans="1:15" s="4" customFormat="1" ht="10.5">
      <c r="A3292" s="1"/>
      <c r="B3292" s="2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55"/>
      <c r="O3292" s="3"/>
    </row>
    <row r="3293" spans="1:15" s="4" customFormat="1" ht="10.5">
      <c r="A3293" s="1"/>
      <c r="B3293" s="2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55"/>
      <c r="O3293" s="3"/>
    </row>
    <row r="3294" spans="1:15" s="4" customFormat="1" ht="10.5">
      <c r="A3294" s="1"/>
      <c r="B3294" s="2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55"/>
      <c r="O3294" s="3"/>
    </row>
    <row r="3295" spans="1:15" s="4" customFormat="1" ht="10.5">
      <c r="A3295" s="1"/>
      <c r="B3295" s="2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55"/>
      <c r="O3295" s="3"/>
    </row>
    <row r="3296" spans="1:15" s="4" customFormat="1" ht="10.5">
      <c r="A3296" s="1"/>
      <c r="B3296" s="2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55"/>
      <c r="O3296" s="3"/>
    </row>
    <row r="3297" spans="1:15" s="4" customFormat="1" ht="10.5">
      <c r="A3297" s="1"/>
      <c r="B3297" s="2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55"/>
      <c r="O3297" s="3"/>
    </row>
    <row r="3298" spans="1:15" s="4" customFormat="1" ht="10.5">
      <c r="A3298" s="1"/>
      <c r="B3298" s="2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55"/>
      <c r="O3298" s="3"/>
    </row>
    <row r="3299" spans="1:15" s="4" customFormat="1" ht="10.5">
      <c r="A3299" s="1"/>
      <c r="B3299" s="2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55"/>
      <c r="O3299" s="3"/>
    </row>
    <row r="3300" spans="1:15" s="4" customFormat="1" ht="10.5">
      <c r="A3300" s="1"/>
      <c r="B3300" s="2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55"/>
      <c r="O3300" s="3"/>
    </row>
    <row r="3301" spans="1:15" s="4" customFormat="1" ht="10.5">
      <c r="A3301" s="1"/>
      <c r="B3301" s="2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55"/>
      <c r="O3301" s="3"/>
    </row>
    <row r="3302" spans="1:15" s="4" customFormat="1" ht="10.5">
      <c r="A3302" s="1"/>
      <c r="B3302" s="2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55"/>
      <c r="O3302" s="3"/>
    </row>
    <row r="3303" spans="1:15" s="4" customFormat="1" ht="10.5">
      <c r="A3303" s="1"/>
      <c r="B3303" s="2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55"/>
      <c r="O3303" s="3"/>
    </row>
    <row r="3304" spans="1:15" s="4" customFormat="1" ht="10.5">
      <c r="A3304" s="1"/>
      <c r="B3304" s="2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55"/>
      <c r="O3304" s="3"/>
    </row>
    <row r="3305" spans="1:15" s="4" customFormat="1" ht="10.5">
      <c r="A3305" s="1"/>
      <c r="B3305" s="2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55"/>
      <c r="O3305" s="3"/>
    </row>
    <row r="3306" spans="1:15" s="4" customFormat="1" ht="10.5">
      <c r="A3306" s="1"/>
      <c r="B3306" s="2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55"/>
      <c r="O3306" s="3"/>
    </row>
    <row r="3307" spans="1:15" s="4" customFormat="1" ht="10.5">
      <c r="A3307" s="1"/>
      <c r="B3307" s="2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55"/>
      <c r="O3307" s="3"/>
    </row>
    <row r="3308" spans="1:15" s="4" customFormat="1" ht="10.5">
      <c r="A3308" s="1"/>
      <c r="B3308" s="2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55"/>
      <c r="O3308" s="3"/>
    </row>
    <row r="3309" spans="1:15" s="4" customFormat="1" ht="10.5">
      <c r="A3309" s="1"/>
      <c r="B3309" s="2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55"/>
      <c r="O3309" s="3"/>
    </row>
    <row r="3310" spans="1:15" s="4" customFormat="1" ht="10.5">
      <c r="A3310" s="1"/>
      <c r="B3310" s="2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55"/>
      <c r="O3310" s="3"/>
    </row>
    <row r="3311" spans="1:15" s="4" customFormat="1" ht="10.5">
      <c r="A3311" s="1"/>
      <c r="B3311" s="2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55"/>
      <c r="O3311" s="3"/>
    </row>
    <row r="3312" spans="1:15" s="4" customFormat="1" ht="10.5">
      <c r="A3312" s="1"/>
      <c r="B3312" s="2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55"/>
      <c r="O3312" s="3"/>
    </row>
    <row r="3313" spans="1:15" s="4" customFormat="1" ht="10.5">
      <c r="A3313" s="1"/>
      <c r="B3313" s="2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55"/>
      <c r="O3313" s="3"/>
    </row>
    <row r="3314" spans="1:15" s="4" customFormat="1" ht="10.5">
      <c r="A3314" s="1"/>
      <c r="B3314" s="2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55"/>
      <c r="O3314" s="3"/>
    </row>
    <row r="3315" spans="1:15" s="4" customFormat="1" ht="10.5">
      <c r="A3315" s="1"/>
      <c r="B3315" s="2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55"/>
      <c r="O3315" s="3"/>
    </row>
    <row r="3316" spans="1:15" s="4" customFormat="1" ht="10.5">
      <c r="A3316" s="1"/>
      <c r="B3316" s="2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55"/>
      <c r="O3316" s="3"/>
    </row>
    <row r="3317" spans="1:15" s="4" customFormat="1" ht="10.5">
      <c r="A3317" s="1"/>
      <c r="B3317" s="2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55"/>
      <c r="O3317" s="3"/>
    </row>
    <row r="3318" spans="1:15" s="4" customFormat="1" ht="10.5">
      <c r="A3318" s="1"/>
      <c r="B3318" s="2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55"/>
      <c r="O3318" s="3"/>
    </row>
    <row r="3319" spans="1:15" s="4" customFormat="1" ht="10.5">
      <c r="A3319" s="1"/>
      <c r="B3319" s="2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55"/>
      <c r="O3319" s="3"/>
    </row>
    <row r="3320" spans="1:15" s="4" customFormat="1" ht="10.5">
      <c r="A3320" s="1"/>
      <c r="B3320" s="2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55"/>
      <c r="O3320" s="3"/>
    </row>
    <row r="3321" spans="1:15" s="4" customFormat="1" ht="10.5">
      <c r="A3321" s="1"/>
      <c r="B3321" s="2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55"/>
      <c r="O3321" s="3"/>
    </row>
    <row r="3322" spans="1:15" s="4" customFormat="1" ht="10.5">
      <c r="A3322" s="1"/>
      <c r="B3322" s="2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55"/>
      <c r="O3322" s="3"/>
    </row>
    <row r="3323" spans="1:15" s="4" customFormat="1" ht="10.5">
      <c r="A3323" s="1"/>
      <c r="B3323" s="2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55"/>
      <c r="O3323" s="3"/>
    </row>
    <row r="3324" spans="1:15" s="4" customFormat="1" ht="10.5">
      <c r="A3324" s="1"/>
      <c r="B3324" s="2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55"/>
      <c r="O3324" s="3"/>
    </row>
    <row r="3325" spans="1:15" s="4" customFormat="1" ht="10.5">
      <c r="A3325" s="1"/>
      <c r="B3325" s="2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55"/>
      <c r="O3325" s="3"/>
    </row>
    <row r="3326" spans="1:15" s="4" customFormat="1" ht="10.5">
      <c r="A3326" s="1"/>
      <c r="B3326" s="2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55"/>
      <c r="O3326" s="3"/>
    </row>
    <row r="3327" spans="1:15" s="4" customFormat="1" ht="10.5">
      <c r="A3327" s="1"/>
      <c r="B3327" s="2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55"/>
      <c r="O3327" s="3"/>
    </row>
    <row r="3328" spans="1:15" s="4" customFormat="1" ht="10.5">
      <c r="A3328" s="1"/>
      <c r="B3328" s="2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55"/>
      <c r="O3328" s="3"/>
    </row>
    <row r="3329" spans="1:15" s="4" customFormat="1" ht="10.5">
      <c r="A3329" s="1"/>
      <c r="B3329" s="2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55"/>
      <c r="O3329" s="3"/>
    </row>
    <row r="3330" spans="1:15" s="4" customFormat="1" ht="10.5">
      <c r="A3330" s="1"/>
      <c r="B3330" s="2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55"/>
      <c r="O3330" s="3"/>
    </row>
    <row r="3331" spans="1:15" s="4" customFormat="1" ht="10.5">
      <c r="A3331" s="1"/>
      <c r="B3331" s="2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55"/>
      <c r="O3331" s="3"/>
    </row>
    <row r="3332" spans="1:15" s="4" customFormat="1" ht="10.5">
      <c r="A3332" s="1"/>
      <c r="B3332" s="2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55"/>
      <c r="O3332" s="3"/>
    </row>
    <row r="3333" spans="1:15" s="4" customFormat="1" ht="10.5">
      <c r="A3333" s="1"/>
      <c r="B3333" s="2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55"/>
      <c r="O3333" s="3"/>
    </row>
    <row r="3334" spans="1:15" s="4" customFormat="1" ht="10.5">
      <c r="A3334" s="1"/>
      <c r="B3334" s="2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55"/>
      <c r="O3334" s="3"/>
    </row>
    <row r="3335" spans="1:15" s="4" customFormat="1" ht="10.5">
      <c r="A3335" s="1"/>
      <c r="B3335" s="2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55"/>
      <c r="O3335" s="3"/>
    </row>
    <row r="3336" spans="1:15" s="4" customFormat="1" ht="10.5">
      <c r="A3336" s="1"/>
      <c r="B3336" s="2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55"/>
      <c r="O3336" s="3"/>
    </row>
    <row r="3337" spans="1:15" s="4" customFormat="1" ht="10.5">
      <c r="A3337" s="1"/>
      <c r="B3337" s="2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55"/>
      <c r="O3337" s="3"/>
    </row>
    <row r="3338" spans="1:15" s="4" customFormat="1" ht="10.5">
      <c r="A3338" s="1"/>
      <c r="B3338" s="2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55"/>
      <c r="O3338" s="3"/>
    </row>
    <row r="3339" spans="1:15" s="4" customFormat="1" ht="10.5">
      <c r="A3339" s="1"/>
      <c r="B3339" s="2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55"/>
      <c r="O3339" s="3"/>
    </row>
    <row r="3340" spans="1:15" s="4" customFormat="1" ht="10.5">
      <c r="A3340" s="1"/>
      <c r="B3340" s="2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55"/>
      <c r="O3340" s="3"/>
    </row>
    <row r="3341" spans="1:15" s="4" customFormat="1" ht="10.5">
      <c r="A3341" s="1"/>
      <c r="B3341" s="2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55"/>
      <c r="O3341" s="3"/>
    </row>
    <row r="3342" spans="1:15" s="4" customFormat="1" ht="10.5">
      <c r="A3342" s="1"/>
      <c r="B3342" s="2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55"/>
      <c r="O3342" s="3"/>
    </row>
    <row r="3343" spans="1:15" s="4" customFormat="1" ht="10.5">
      <c r="A3343" s="1"/>
      <c r="B3343" s="2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55"/>
      <c r="O3343" s="3"/>
    </row>
    <row r="3344" spans="1:15" s="4" customFormat="1" ht="10.5">
      <c r="A3344" s="1"/>
      <c r="B3344" s="2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55"/>
      <c r="O3344" s="3"/>
    </row>
    <row r="3345" spans="1:15" s="4" customFormat="1" ht="10.5">
      <c r="A3345" s="1"/>
      <c r="B3345" s="2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55"/>
      <c r="O3345" s="3"/>
    </row>
    <row r="3346" spans="1:15" s="4" customFormat="1" ht="10.5">
      <c r="A3346" s="1"/>
      <c r="B3346" s="2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55"/>
      <c r="O3346" s="3"/>
    </row>
    <row r="3347" spans="1:15" s="4" customFormat="1" ht="10.5">
      <c r="A3347" s="1"/>
      <c r="B3347" s="2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55"/>
      <c r="O3347" s="3"/>
    </row>
    <row r="3348" spans="1:15" s="4" customFormat="1" ht="10.5">
      <c r="A3348" s="1"/>
      <c r="B3348" s="2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55"/>
      <c r="O3348" s="3"/>
    </row>
    <row r="3349" spans="1:15" s="4" customFormat="1" ht="10.5">
      <c r="A3349" s="1"/>
      <c r="B3349" s="2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55"/>
      <c r="O3349" s="3"/>
    </row>
    <row r="3350" spans="1:15" s="4" customFormat="1" ht="10.5">
      <c r="A3350" s="1"/>
      <c r="B3350" s="2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55"/>
      <c r="O3350" s="3"/>
    </row>
    <row r="3351" spans="1:15" s="4" customFormat="1" ht="10.5">
      <c r="A3351" s="1"/>
      <c r="B3351" s="2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55"/>
      <c r="O3351" s="3"/>
    </row>
    <row r="3352" spans="1:15" s="4" customFormat="1" ht="10.5">
      <c r="A3352" s="1"/>
      <c r="B3352" s="2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55"/>
      <c r="O3352" s="3"/>
    </row>
    <row r="3353" spans="1:15" s="4" customFormat="1" ht="10.5">
      <c r="A3353" s="1"/>
      <c r="B3353" s="2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55"/>
      <c r="O3353" s="3"/>
    </row>
    <row r="3354" spans="1:15" s="4" customFormat="1" ht="10.5">
      <c r="A3354" s="1"/>
      <c r="B3354" s="2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55"/>
      <c r="O3354" s="3"/>
    </row>
    <row r="3355" spans="1:15" s="4" customFormat="1" ht="10.5">
      <c r="A3355" s="1"/>
      <c r="B3355" s="2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55"/>
      <c r="O3355" s="3"/>
    </row>
    <row r="3356" spans="1:15" s="4" customFormat="1" ht="10.5">
      <c r="A3356" s="1"/>
      <c r="B3356" s="2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55"/>
      <c r="O3356" s="3"/>
    </row>
    <row r="3357" spans="1:15" s="4" customFormat="1" ht="10.5">
      <c r="A3357" s="1"/>
      <c r="B3357" s="2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55"/>
      <c r="O3357" s="3"/>
    </row>
    <row r="3358" spans="1:15" s="4" customFormat="1" ht="10.5">
      <c r="A3358" s="1"/>
      <c r="B3358" s="2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55"/>
      <c r="O3358" s="3"/>
    </row>
    <row r="3359" spans="1:15" s="4" customFormat="1" ht="10.5">
      <c r="A3359" s="1"/>
      <c r="B3359" s="2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55"/>
      <c r="O3359" s="3"/>
    </row>
    <row r="3360" spans="1:15" s="4" customFormat="1" ht="10.5">
      <c r="A3360" s="1"/>
      <c r="B3360" s="2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55"/>
      <c r="O3360" s="3"/>
    </row>
    <row r="3361" spans="1:15" s="4" customFormat="1" ht="10.5">
      <c r="A3361" s="1"/>
      <c r="B3361" s="2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55"/>
      <c r="O3361" s="3"/>
    </row>
    <row r="3362" spans="1:15" s="4" customFormat="1" ht="10.5">
      <c r="A3362" s="1"/>
      <c r="B3362" s="2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55"/>
      <c r="O3362" s="3"/>
    </row>
    <row r="3363" spans="1:15" s="4" customFormat="1" ht="10.5">
      <c r="A3363" s="1"/>
      <c r="B3363" s="2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55"/>
      <c r="O3363" s="3"/>
    </row>
    <row r="3364" spans="1:15" s="4" customFormat="1" ht="10.5">
      <c r="A3364" s="1"/>
      <c r="B3364" s="2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55"/>
      <c r="O3364" s="3"/>
    </row>
    <row r="3365" spans="1:15" s="4" customFormat="1" ht="10.5">
      <c r="A3365" s="1"/>
      <c r="B3365" s="2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55"/>
      <c r="O3365" s="3"/>
    </row>
    <row r="3366" spans="1:15" s="4" customFormat="1" ht="10.5">
      <c r="A3366" s="1"/>
      <c r="B3366" s="2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55"/>
      <c r="O3366" s="3"/>
    </row>
    <row r="3367" spans="1:15" s="4" customFormat="1" ht="10.5">
      <c r="A3367" s="1"/>
      <c r="B3367" s="2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55"/>
      <c r="O3367" s="3"/>
    </row>
    <row r="3368" spans="1:15" s="4" customFormat="1" ht="10.5">
      <c r="A3368" s="1"/>
      <c r="B3368" s="2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55"/>
      <c r="O3368" s="3"/>
    </row>
    <row r="3369" spans="1:15" s="4" customFormat="1" ht="10.5">
      <c r="A3369" s="1"/>
      <c r="B3369" s="2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55"/>
      <c r="O3369" s="3"/>
    </row>
    <row r="3370" spans="1:15" s="4" customFormat="1" ht="10.5">
      <c r="A3370" s="1"/>
      <c r="B3370" s="2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55"/>
      <c r="O3370" s="3"/>
    </row>
    <row r="3371" spans="1:15" s="4" customFormat="1" ht="10.5">
      <c r="A3371" s="1"/>
      <c r="B3371" s="2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55"/>
      <c r="O3371" s="3"/>
    </row>
    <row r="3372" spans="1:15" s="4" customFormat="1" ht="10.5">
      <c r="A3372" s="1"/>
      <c r="B3372" s="2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55"/>
      <c r="O3372" s="3"/>
    </row>
    <row r="3373" spans="1:15" s="4" customFormat="1" ht="10.5">
      <c r="A3373" s="1"/>
      <c r="B3373" s="2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55"/>
      <c r="O3373" s="3"/>
    </row>
    <row r="3374" spans="1:15" s="4" customFormat="1" ht="10.5">
      <c r="A3374" s="1"/>
      <c r="B3374" s="2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55"/>
      <c r="O3374" s="3"/>
    </row>
    <row r="3375" spans="1:15" s="4" customFormat="1" ht="10.5">
      <c r="A3375" s="1"/>
      <c r="B3375" s="2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55"/>
      <c r="O3375" s="3"/>
    </row>
    <row r="3376" spans="1:15" s="4" customFormat="1" ht="10.5">
      <c r="A3376" s="1"/>
      <c r="B3376" s="2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55"/>
      <c r="O3376" s="3"/>
    </row>
    <row r="3377" spans="1:15" s="4" customFormat="1" ht="10.5">
      <c r="A3377" s="1"/>
      <c r="B3377" s="2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55"/>
      <c r="O3377" s="3"/>
    </row>
    <row r="3378" spans="1:15" s="4" customFormat="1" ht="10.5">
      <c r="A3378" s="1"/>
      <c r="B3378" s="2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55"/>
      <c r="O3378" s="3"/>
    </row>
    <row r="3379" spans="1:15" s="4" customFormat="1" ht="10.5">
      <c r="A3379" s="1"/>
      <c r="B3379" s="2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55"/>
      <c r="O3379" s="3"/>
    </row>
    <row r="3380" spans="1:15" s="4" customFormat="1" ht="10.5">
      <c r="A3380" s="1"/>
      <c r="B3380" s="2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55"/>
      <c r="O3380" s="3"/>
    </row>
    <row r="3381" spans="1:15" s="4" customFormat="1" ht="10.5">
      <c r="A3381" s="1"/>
      <c r="B3381" s="2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55"/>
      <c r="O3381" s="3"/>
    </row>
    <row r="3382" spans="1:15" s="4" customFormat="1" ht="10.5">
      <c r="A3382" s="1"/>
      <c r="B3382" s="2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55"/>
      <c r="O3382" s="3"/>
    </row>
    <row r="3383" spans="1:15" s="4" customFormat="1" ht="10.5">
      <c r="A3383" s="1"/>
      <c r="B3383" s="2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55"/>
      <c r="O3383" s="3"/>
    </row>
    <row r="3384" spans="1:15" s="4" customFormat="1" ht="10.5">
      <c r="A3384" s="1"/>
      <c r="B3384" s="2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55"/>
      <c r="O3384" s="3"/>
    </row>
    <row r="3385" spans="1:15" s="4" customFormat="1" ht="10.5">
      <c r="A3385" s="1"/>
      <c r="B3385" s="2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55"/>
      <c r="O3385" s="3"/>
    </row>
    <row r="3386" spans="1:15" s="4" customFormat="1" ht="10.5">
      <c r="A3386" s="1"/>
      <c r="B3386" s="2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55"/>
      <c r="O3386" s="3"/>
    </row>
    <row r="3387" spans="1:15" s="4" customFormat="1" ht="10.5">
      <c r="A3387" s="1"/>
      <c r="B3387" s="2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55"/>
      <c r="O3387" s="3"/>
    </row>
    <row r="3388" spans="1:15" s="4" customFormat="1" ht="10.5">
      <c r="A3388" s="1"/>
      <c r="B3388" s="2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55"/>
      <c r="O3388" s="3"/>
    </row>
    <row r="3389" spans="1:15" s="4" customFormat="1" ht="10.5">
      <c r="A3389" s="1"/>
      <c r="B3389" s="2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55"/>
      <c r="O3389" s="3"/>
    </row>
    <row r="3390" spans="1:15" s="4" customFormat="1" ht="10.5">
      <c r="A3390" s="1"/>
      <c r="B3390" s="2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55"/>
      <c r="O3390" s="3"/>
    </row>
    <row r="3391" spans="1:15" s="4" customFormat="1" ht="10.5">
      <c r="A3391" s="1"/>
      <c r="B3391" s="2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55"/>
      <c r="O3391" s="3"/>
    </row>
    <row r="3392" spans="1:15" s="4" customFormat="1" ht="10.5">
      <c r="A3392" s="1"/>
      <c r="B3392" s="2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55"/>
      <c r="O3392" s="3"/>
    </row>
    <row r="3393" spans="1:15" s="4" customFormat="1" ht="10.5">
      <c r="A3393" s="1"/>
      <c r="B3393" s="2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55"/>
      <c r="O3393" s="3"/>
    </row>
    <row r="3394" spans="1:15" s="4" customFormat="1" ht="10.5">
      <c r="A3394" s="1"/>
      <c r="B3394" s="2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55"/>
      <c r="O3394" s="3"/>
    </row>
    <row r="3395" spans="1:15" s="4" customFormat="1" ht="10.5">
      <c r="A3395" s="1"/>
      <c r="B3395" s="2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55"/>
      <c r="O3395" s="3"/>
    </row>
    <row r="3396" spans="1:15" s="4" customFormat="1" ht="10.5">
      <c r="A3396" s="1"/>
      <c r="B3396" s="2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55"/>
      <c r="O3396" s="3"/>
    </row>
    <row r="3397" spans="1:15" s="4" customFormat="1" ht="10.5">
      <c r="A3397" s="1"/>
      <c r="B3397" s="2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55"/>
      <c r="O3397" s="3"/>
    </row>
    <row r="3398" spans="1:15" s="4" customFormat="1" ht="10.5">
      <c r="A3398" s="1"/>
      <c r="B3398" s="2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55"/>
      <c r="O3398" s="3"/>
    </row>
    <row r="3399" spans="1:15" s="4" customFormat="1" ht="10.5">
      <c r="A3399" s="1"/>
      <c r="B3399" s="2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55"/>
      <c r="O3399" s="3"/>
    </row>
    <row r="3400" spans="1:15" s="4" customFormat="1" ht="10.5">
      <c r="A3400" s="1"/>
      <c r="B3400" s="2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55"/>
      <c r="O3400" s="3"/>
    </row>
    <row r="3401" spans="1:15" s="4" customFormat="1" ht="10.5">
      <c r="A3401" s="1"/>
      <c r="B3401" s="2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55"/>
      <c r="O3401" s="3"/>
    </row>
    <row r="3402" spans="1:15" s="4" customFormat="1" ht="10.5">
      <c r="A3402" s="1"/>
      <c r="B3402" s="2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55"/>
      <c r="O3402" s="3"/>
    </row>
    <row r="3403" spans="1:15" s="4" customFormat="1" ht="10.5">
      <c r="A3403" s="1"/>
      <c r="B3403" s="2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55"/>
      <c r="O3403" s="3"/>
    </row>
    <row r="3404" spans="1:15" s="4" customFormat="1" ht="10.5">
      <c r="A3404" s="1"/>
      <c r="B3404" s="2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55"/>
      <c r="O3404" s="3"/>
    </row>
    <row r="3405" spans="1:15" s="4" customFormat="1" ht="10.5">
      <c r="A3405" s="1"/>
      <c r="B3405" s="2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55"/>
      <c r="O3405" s="3"/>
    </row>
    <row r="3406" spans="1:15" s="4" customFormat="1" ht="10.5">
      <c r="A3406" s="1"/>
      <c r="B3406" s="2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55"/>
      <c r="O3406" s="3"/>
    </row>
    <row r="3407" spans="1:15" s="4" customFormat="1" ht="10.5">
      <c r="A3407" s="1"/>
      <c r="B3407" s="2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55"/>
      <c r="O3407" s="3"/>
    </row>
    <row r="3408" spans="1:15" s="4" customFormat="1" ht="10.5">
      <c r="A3408" s="1"/>
      <c r="B3408" s="2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55"/>
      <c r="O3408" s="3"/>
    </row>
    <row r="3409" spans="1:15" s="4" customFormat="1" ht="10.5">
      <c r="A3409" s="1"/>
      <c r="B3409" s="2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55"/>
      <c r="O3409" s="3"/>
    </row>
    <row r="3410" spans="1:15" s="4" customFormat="1" ht="10.5">
      <c r="A3410" s="1"/>
      <c r="B3410" s="2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55"/>
      <c r="O3410" s="3"/>
    </row>
    <row r="3411" spans="1:15" s="4" customFormat="1" ht="10.5">
      <c r="A3411" s="1"/>
      <c r="B3411" s="2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55"/>
      <c r="O3411" s="3"/>
    </row>
    <row r="3412" spans="1:15" s="4" customFormat="1" ht="10.5">
      <c r="A3412" s="1"/>
      <c r="B3412" s="2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55"/>
      <c r="O3412" s="3"/>
    </row>
    <row r="3413" spans="1:15" s="4" customFormat="1" ht="10.5">
      <c r="A3413" s="1"/>
      <c r="B3413" s="2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55"/>
      <c r="O3413" s="3"/>
    </row>
    <row r="3414" spans="1:15" s="4" customFormat="1" ht="10.5">
      <c r="A3414" s="1"/>
      <c r="B3414" s="2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55"/>
      <c r="O3414" s="3"/>
    </row>
    <row r="3415" spans="1:15" s="4" customFormat="1" ht="10.5">
      <c r="A3415" s="1"/>
      <c r="B3415" s="2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55"/>
      <c r="O3415" s="3"/>
    </row>
    <row r="3416" spans="1:15" s="4" customFormat="1" ht="10.5">
      <c r="A3416" s="1"/>
      <c r="B3416" s="2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55"/>
      <c r="O3416" s="3"/>
    </row>
    <row r="3417" spans="1:15" s="4" customFormat="1" ht="10.5">
      <c r="A3417" s="1"/>
      <c r="B3417" s="2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55"/>
      <c r="O3417" s="3"/>
    </row>
    <row r="3418" spans="1:15" s="4" customFormat="1" ht="10.5">
      <c r="A3418" s="1"/>
      <c r="B3418" s="2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55"/>
      <c r="O3418" s="3"/>
    </row>
    <row r="3419" spans="1:15" s="4" customFormat="1" ht="10.5">
      <c r="A3419" s="1"/>
      <c r="B3419" s="2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55"/>
      <c r="O3419" s="3"/>
    </row>
    <row r="3420" spans="1:15" s="4" customFormat="1" ht="10.5">
      <c r="A3420" s="1"/>
      <c r="B3420" s="2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55"/>
      <c r="O3420" s="3"/>
    </row>
    <row r="3421" spans="1:15" s="4" customFormat="1" ht="10.5">
      <c r="A3421" s="1"/>
      <c r="B3421" s="2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55"/>
      <c r="O3421" s="3"/>
    </row>
    <row r="3422" spans="1:15" s="4" customFormat="1" ht="10.5">
      <c r="A3422" s="1"/>
      <c r="B3422" s="2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55"/>
      <c r="O3422" s="3"/>
    </row>
    <row r="3423" spans="1:15" s="4" customFormat="1" ht="10.5">
      <c r="A3423" s="1"/>
      <c r="B3423" s="2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55"/>
      <c r="O3423" s="3"/>
    </row>
    <row r="3424" spans="1:15" s="4" customFormat="1" ht="10.5">
      <c r="A3424" s="1"/>
      <c r="B3424" s="2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55"/>
      <c r="O3424" s="3"/>
    </row>
    <row r="3425" spans="1:15" s="4" customFormat="1" ht="10.5">
      <c r="A3425" s="1"/>
      <c r="B3425" s="2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55"/>
      <c r="O3425" s="3"/>
    </row>
    <row r="3426" spans="1:15" s="4" customFormat="1" ht="10.5">
      <c r="A3426" s="1"/>
      <c r="B3426" s="2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55"/>
      <c r="O3426" s="3"/>
    </row>
    <row r="3427" spans="1:15" s="4" customFormat="1" ht="10.5">
      <c r="A3427" s="1"/>
      <c r="B3427" s="2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55"/>
      <c r="O3427" s="3"/>
    </row>
    <row r="3428" spans="1:15" s="4" customFormat="1" ht="10.5">
      <c r="A3428" s="1"/>
      <c r="B3428" s="2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55"/>
      <c r="O3428" s="3"/>
    </row>
    <row r="3429" spans="1:15" s="4" customFormat="1" ht="10.5">
      <c r="A3429" s="1"/>
      <c r="B3429" s="2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55"/>
      <c r="O3429" s="3"/>
    </row>
    <row r="3430" spans="1:15" s="4" customFormat="1" ht="10.5">
      <c r="A3430" s="1"/>
      <c r="B3430" s="2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55"/>
      <c r="O3430" s="3"/>
    </row>
    <row r="3431" spans="1:15" s="4" customFormat="1" ht="10.5">
      <c r="A3431" s="1"/>
      <c r="B3431" s="2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55"/>
      <c r="O3431" s="3"/>
    </row>
    <row r="3432" spans="1:15" s="4" customFormat="1" ht="10.5">
      <c r="A3432" s="1"/>
      <c r="B3432" s="2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55"/>
      <c r="O3432" s="3"/>
    </row>
    <row r="3433" spans="1:15" s="4" customFormat="1" ht="10.5">
      <c r="A3433" s="1"/>
      <c r="B3433" s="2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55"/>
      <c r="O3433" s="3"/>
    </row>
    <row r="3434" spans="1:15" s="4" customFormat="1" ht="10.5">
      <c r="A3434" s="1"/>
      <c r="B3434" s="2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55"/>
      <c r="O3434" s="3"/>
    </row>
    <row r="3435" spans="1:15" s="4" customFormat="1" ht="10.5">
      <c r="A3435" s="1"/>
      <c r="B3435" s="2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55"/>
      <c r="O3435" s="3"/>
    </row>
    <row r="3436" spans="1:15" s="4" customFormat="1" ht="10.5">
      <c r="A3436" s="1"/>
      <c r="B3436" s="2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55"/>
      <c r="O3436" s="3"/>
    </row>
    <row r="3437" spans="1:15" s="4" customFormat="1" ht="10.5">
      <c r="A3437" s="1"/>
      <c r="B3437" s="2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55"/>
      <c r="O3437" s="3"/>
    </row>
    <row r="3438" spans="1:15" s="4" customFormat="1" ht="10.5">
      <c r="A3438" s="1"/>
      <c r="B3438" s="2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55"/>
      <c r="O3438" s="3"/>
    </row>
    <row r="3439" spans="1:15" s="4" customFormat="1" ht="10.5">
      <c r="A3439" s="1"/>
      <c r="B3439" s="2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55"/>
      <c r="O3439" s="3"/>
    </row>
    <row r="3440" spans="1:15" s="4" customFormat="1" ht="10.5">
      <c r="A3440" s="1"/>
      <c r="B3440" s="2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55"/>
      <c r="O3440" s="3"/>
    </row>
    <row r="3441" spans="1:15" s="4" customFormat="1" ht="10.5">
      <c r="A3441" s="1"/>
      <c r="B3441" s="2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55"/>
      <c r="O3441" s="3"/>
    </row>
    <row r="3442" spans="1:15" s="4" customFormat="1" ht="10.5">
      <c r="A3442" s="1"/>
      <c r="B3442" s="2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55"/>
      <c r="O3442" s="3"/>
    </row>
    <row r="3443" spans="1:15" s="4" customFormat="1" ht="10.5">
      <c r="A3443" s="1"/>
      <c r="B3443" s="2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55"/>
      <c r="O3443" s="3"/>
    </row>
    <row r="3444" spans="1:15" s="4" customFormat="1" ht="10.5">
      <c r="A3444" s="1"/>
      <c r="B3444" s="2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55"/>
      <c r="O3444" s="3"/>
    </row>
    <row r="3445" spans="1:15" s="4" customFormat="1" ht="10.5">
      <c r="A3445" s="1"/>
      <c r="B3445" s="2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55"/>
      <c r="O3445" s="3"/>
    </row>
    <row r="3446" spans="1:15" s="4" customFormat="1" ht="10.5">
      <c r="A3446" s="1"/>
      <c r="B3446" s="2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55"/>
      <c r="O3446" s="3"/>
    </row>
    <row r="3447" spans="1:15" s="4" customFormat="1" ht="10.5">
      <c r="A3447" s="1"/>
      <c r="B3447" s="2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55"/>
      <c r="O3447" s="3"/>
    </row>
    <row r="3448" spans="1:15" s="4" customFormat="1" ht="10.5">
      <c r="A3448" s="1"/>
      <c r="B3448" s="2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55"/>
      <c r="O3448" s="3"/>
    </row>
    <row r="3449" spans="1:15" s="4" customFormat="1" ht="10.5">
      <c r="A3449" s="1"/>
      <c r="B3449" s="2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55"/>
      <c r="O3449" s="3"/>
    </row>
    <row r="3450" spans="1:15" s="4" customFormat="1" ht="10.5">
      <c r="A3450" s="1"/>
      <c r="B3450" s="2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55"/>
      <c r="O3450" s="3"/>
    </row>
    <row r="3451" spans="1:15" s="4" customFormat="1" ht="10.5">
      <c r="A3451" s="1"/>
      <c r="B3451" s="2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55"/>
      <c r="O3451" s="3"/>
    </row>
    <row r="3452" spans="1:15" s="4" customFormat="1" ht="10.5">
      <c r="A3452" s="1"/>
      <c r="B3452" s="2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55"/>
      <c r="O3452" s="3"/>
    </row>
    <row r="3453" spans="1:15" s="4" customFormat="1" ht="10.5">
      <c r="A3453" s="1"/>
      <c r="B3453" s="2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55"/>
      <c r="O3453" s="3"/>
    </row>
    <row r="3454" spans="1:15" s="4" customFormat="1" ht="10.5">
      <c r="A3454" s="1"/>
      <c r="B3454" s="2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55"/>
      <c r="O3454" s="3"/>
    </row>
    <row r="3455" spans="1:15" s="4" customFormat="1" ht="10.5">
      <c r="A3455" s="1"/>
      <c r="B3455" s="2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55"/>
      <c r="O3455" s="3"/>
    </row>
    <row r="3456" spans="1:15" s="4" customFormat="1" ht="10.5">
      <c r="A3456" s="1"/>
      <c r="B3456" s="2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55"/>
      <c r="O3456" s="3"/>
    </row>
    <row r="3457" spans="1:15" s="4" customFormat="1" ht="10.5">
      <c r="A3457" s="1"/>
      <c r="B3457" s="2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55"/>
      <c r="O3457" s="3"/>
    </row>
    <row r="3458" spans="1:15" s="4" customFormat="1" ht="10.5">
      <c r="A3458" s="1"/>
      <c r="B3458" s="2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55"/>
      <c r="O3458" s="3"/>
    </row>
    <row r="3459" spans="1:15" s="4" customFormat="1" ht="10.5">
      <c r="A3459" s="1"/>
      <c r="B3459" s="2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55"/>
      <c r="O3459" s="3"/>
    </row>
    <row r="3460" spans="1:15" s="4" customFormat="1" ht="10.5">
      <c r="A3460" s="1"/>
      <c r="B3460" s="2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55"/>
      <c r="O3460" s="3"/>
    </row>
    <row r="3461" spans="1:15" s="4" customFormat="1" ht="10.5">
      <c r="A3461" s="1"/>
      <c r="B3461" s="2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55"/>
      <c r="O3461" s="3"/>
    </row>
    <row r="3462" spans="1:15" s="4" customFormat="1" ht="10.5">
      <c r="A3462" s="1"/>
      <c r="B3462" s="2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55"/>
      <c r="O3462" s="3"/>
    </row>
    <row r="3463" spans="1:15" s="4" customFormat="1" ht="10.5">
      <c r="A3463" s="1"/>
      <c r="B3463" s="2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55"/>
      <c r="O3463" s="3"/>
    </row>
    <row r="3464" spans="1:15" s="4" customFormat="1" ht="10.5">
      <c r="A3464" s="1"/>
      <c r="B3464" s="2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55"/>
      <c r="O3464" s="3"/>
    </row>
    <row r="3465" spans="1:15" s="4" customFormat="1" ht="10.5">
      <c r="A3465" s="1"/>
      <c r="B3465" s="2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55"/>
      <c r="O3465" s="3"/>
    </row>
    <row r="3466" spans="1:15" s="4" customFormat="1" ht="10.5">
      <c r="A3466" s="1"/>
      <c r="B3466" s="2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55"/>
      <c r="O3466" s="3"/>
    </row>
    <row r="3467" spans="1:15" s="4" customFormat="1" ht="10.5">
      <c r="A3467" s="1"/>
      <c r="B3467" s="2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55"/>
      <c r="O3467" s="3"/>
    </row>
    <row r="3468" spans="1:15" s="4" customFormat="1" ht="10.5">
      <c r="A3468" s="1"/>
      <c r="B3468" s="2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55"/>
      <c r="O3468" s="3"/>
    </row>
    <row r="3469" spans="1:15" s="4" customFormat="1" ht="10.5">
      <c r="A3469" s="1"/>
      <c r="B3469" s="2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55"/>
      <c r="O3469" s="3"/>
    </row>
    <row r="3470" spans="1:15" s="4" customFormat="1" ht="10.5">
      <c r="A3470" s="1"/>
      <c r="B3470" s="2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55"/>
      <c r="O3470" s="3"/>
    </row>
    <row r="3471" spans="1:15" s="4" customFormat="1" ht="10.5">
      <c r="A3471" s="1"/>
      <c r="B3471" s="2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55"/>
      <c r="O3471" s="3"/>
    </row>
    <row r="3472" spans="1:15" s="4" customFormat="1" ht="10.5">
      <c r="A3472" s="1"/>
      <c r="B3472" s="2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55"/>
      <c r="O3472" s="3"/>
    </row>
    <row r="3473" spans="1:15" s="4" customFormat="1" ht="10.5">
      <c r="A3473" s="1"/>
      <c r="B3473" s="2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55"/>
      <c r="O3473" s="3"/>
    </row>
    <row r="3474" spans="1:15" s="4" customFormat="1" ht="10.5">
      <c r="A3474" s="1"/>
      <c r="B3474" s="2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55"/>
      <c r="O3474" s="3"/>
    </row>
    <row r="3475" spans="1:15" s="4" customFormat="1" ht="10.5">
      <c r="A3475" s="1"/>
      <c r="B3475" s="2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55"/>
      <c r="O3475" s="3"/>
    </row>
    <row r="3476" spans="1:15" s="4" customFormat="1" ht="10.5">
      <c r="A3476" s="1"/>
      <c r="B3476" s="2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55"/>
      <c r="O3476" s="3"/>
    </row>
    <row r="3477" spans="1:15" s="4" customFormat="1" ht="10.5">
      <c r="A3477" s="1"/>
      <c r="B3477" s="2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55"/>
      <c r="O3477" s="3"/>
    </row>
    <row r="3478" spans="1:15" s="4" customFormat="1" ht="10.5">
      <c r="A3478" s="1"/>
      <c r="B3478" s="2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55"/>
      <c r="O3478" s="3"/>
    </row>
    <row r="3479" spans="1:15" s="4" customFormat="1" ht="10.5">
      <c r="A3479" s="1"/>
      <c r="B3479" s="2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55"/>
      <c r="O3479" s="3"/>
    </row>
    <row r="3480" spans="1:15" s="4" customFormat="1" ht="10.5">
      <c r="A3480" s="1"/>
      <c r="B3480" s="2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55"/>
      <c r="O3480" s="3"/>
    </row>
    <row r="3481" spans="1:15" s="4" customFormat="1" ht="10.5">
      <c r="A3481" s="1"/>
      <c r="B3481" s="2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55"/>
      <c r="O3481" s="3"/>
    </row>
    <row r="3482" spans="1:15" s="4" customFormat="1" ht="10.5">
      <c r="A3482" s="1"/>
      <c r="B3482" s="2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55"/>
      <c r="O3482" s="3"/>
    </row>
    <row r="3483" spans="1:15" s="4" customFormat="1" ht="10.5">
      <c r="A3483" s="1"/>
      <c r="B3483" s="2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55"/>
      <c r="O3483" s="3"/>
    </row>
    <row r="3484" spans="1:15" s="4" customFormat="1" ht="10.5">
      <c r="A3484" s="1"/>
      <c r="B3484" s="2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55"/>
      <c r="O3484" s="3"/>
    </row>
    <row r="3485" spans="1:15" s="4" customFormat="1" ht="10.5">
      <c r="A3485" s="1"/>
      <c r="B3485" s="2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55"/>
      <c r="O3485" s="3"/>
    </row>
    <row r="3486" spans="1:15" s="4" customFormat="1" ht="10.5">
      <c r="A3486" s="1"/>
      <c r="B3486" s="2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55"/>
      <c r="O3486" s="3"/>
    </row>
    <row r="3487" spans="1:15" s="4" customFormat="1" ht="10.5">
      <c r="A3487" s="1"/>
      <c r="B3487" s="2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55"/>
      <c r="O3487" s="3"/>
    </row>
    <row r="3488" spans="1:15" s="4" customFormat="1" ht="10.5">
      <c r="A3488" s="1"/>
      <c r="B3488" s="2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55"/>
      <c r="O3488" s="3"/>
    </row>
    <row r="3489" spans="1:15" s="4" customFormat="1" ht="10.5">
      <c r="A3489" s="1"/>
      <c r="B3489" s="2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55"/>
      <c r="O3489" s="3"/>
    </row>
    <row r="3490" spans="1:15" s="4" customFormat="1" ht="10.5">
      <c r="A3490" s="1"/>
      <c r="B3490" s="2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55"/>
      <c r="O3490" s="3"/>
    </row>
    <row r="3491" spans="1:15" s="4" customFormat="1" ht="10.5">
      <c r="A3491" s="1"/>
      <c r="B3491" s="2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55"/>
      <c r="O3491" s="3"/>
    </row>
    <row r="3492" spans="1:15" s="4" customFormat="1" ht="10.5">
      <c r="A3492" s="1"/>
      <c r="B3492" s="2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55"/>
      <c r="O3492" s="3"/>
    </row>
    <row r="3493" spans="1:15" s="4" customFormat="1" ht="10.5">
      <c r="A3493" s="1"/>
      <c r="B3493" s="2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55"/>
      <c r="O3493" s="3"/>
    </row>
    <row r="3494" spans="1:15" s="4" customFormat="1" ht="10.5">
      <c r="A3494" s="1"/>
      <c r="B3494" s="2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55"/>
      <c r="O3494" s="3"/>
    </row>
    <row r="3495" spans="1:15" s="4" customFormat="1" ht="10.5">
      <c r="A3495" s="1"/>
      <c r="B3495" s="2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55"/>
      <c r="O3495" s="3"/>
    </row>
    <row r="3496" spans="1:15" s="4" customFormat="1" ht="10.5">
      <c r="A3496" s="1"/>
      <c r="B3496" s="2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55"/>
      <c r="O3496" s="3"/>
    </row>
    <row r="3497" spans="1:15" s="4" customFormat="1" ht="10.5">
      <c r="A3497" s="1"/>
      <c r="B3497" s="2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55"/>
      <c r="O3497" s="3"/>
    </row>
    <row r="3498" spans="1:15" s="4" customFormat="1" ht="10.5">
      <c r="A3498" s="1"/>
      <c r="B3498" s="2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55"/>
      <c r="O3498" s="3"/>
    </row>
    <row r="3499" spans="1:15" s="4" customFormat="1" ht="10.5">
      <c r="A3499" s="1"/>
      <c r="B3499" s="2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55"/>
      <c r="O3499" s="3"/>
    </row>
    <row r="3500" spans="1:15" s="4" customFormat="1" ht="10.5">
      <c r="A3500" s="1"/>
      <c r="B3500" s="2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55"/>
      <c r="O3500" s="3"/>
    </row>
    <row r="3501" spans="1:15" s="4" customFormat="1" ht="10.5">
      <c r="A3501" s="1"/>
      <c r="B3501" s="2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55"/>
      <c r="O3501" s="3"/>
    </row>
    <row r="3502" spans="1:15" s="4" customFormat="1" ht="10.5">
      <c r="A3502" s="1"/>
      <c r="B3502" s="2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55"/>
      <c r="O3502" s="3"/>
    </row>
    <row r="3503" spans="1:15" s="4" customFormat="1" ht="10.5">
      <c r="A3503" s="1"/>
      <c r="B3503" s="2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55"/>
      <c r="O3503" s="3"/>
    </row>
    <row r="3504" spans="1:15" s="4" customFormat="1" ht="10.5">
      <c r="A3504" s="1"/>
      <c r="B3504" s="2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55"/>
      <c r="O3504" s="3"/>
    </row>
    <row r="3505" spans="1:15" s="4" customFormat="1" ht="10.5">
      <c r="A3505" s="1"/>
      <c r="B3505" s="2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55"/>
      <c r="O3505" s="3"/>
    </row>
    <row r="3506" spans="1:15" s="4" customFormat="1" ht="10.5">
      <c r="A3506" s="1"/>
      <c r="B3506" s="2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55"/>
      <c r="O3506" s="3"/>
    </row>
    <row r="3507" spans="1:15" s="4" customFormat="1" ht="10.5">
      <c r="A3507" s="1"/>
      <c r="B3507" s="2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55"/>
      <c r="O3507" s="3"/>
    </row>
    <row r="3508" spans="1:15" s="4" customFormat="1" ht="10.5">
      <c r="A3508" s="1"/>
      <c r="B3508" s="2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55"/>
      <c r="O3508" s="3"/>
    </row>
    <row r="3509" spans="1:15" s="4" customFormat="1" ht="10.5">
      <c r="A3509" s="1"/>
      <c r="B3509" s="2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55"/>
      <c r="O3509" s="3"/>
    </row>
    <row r="3510" spans="1:15" s="4" customFormat="1" ht="10.5">
      <c r="A3510" s="1"/>
      <c r="B3510" s="2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55"/>
      <c r="O3510" s="3"/>
    </row>
    <row r="3511" spans="1:15" s="4" customFormat="1" ht="10.5">
      <c r="A3511" s="1"/>
      <c r="B3511" s="2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55"/>
      <c r="O3511" s="3"/>
    </row>
    <row r="3512" spans="1:15" s="4" customFormat="1" ht="10.5">
      <c r="A3512" s="1"/>
      <c r="B3512" s="2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55"/>
      <c r="O3512" s="3"/>
    </row>
    <row r="3513" spans="1:15" s="4" customFormat="1" ht="10.5">
      <c r="A3513" s="1"/>
      <c r="B3513" s="2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55"/>
      <c r="O3513" s="3"/>
    </row>
    <row r="3514" spans="1:15" s="4" customFormat="1" ht="10.5">
      <c r="A3514" s="1"/>
      <c r="B3514" s="2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55"/>
      <c r="O3514" s="3"/>
    </row>
    <row r="3515" spans="1:15" s="4" customFormat="1" ht="10.5">
      <c r="A3515" s="1"/>
      <c r="B3515" s="2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55"/>
      <c r="O3515" s="3"/>
    </row>
    <row r="3516" spans="1:15" s="4" customFormat="1" ht="10.5">
      <c r="A3516" s="1"/>
      <c r="B3516" s="2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55"/>
      <c r="O3516" s="3"/>
    </row>
    <row r="3517" spans="1:15" s="4" customFormat="1" ht="10.5">
      <c r="A3517" s="1"/>
      <c r="B3517" s="2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55"/>
      <c r="O3517" s="3"/>
    </row>
    <row r="3518" spans="1:15" s="4" customFormat="1" ht="10.5">
      <c r="A3518" s="1"/>
      <c r="B3518" s="2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55"/>
      <c r="O3518" s="3"/>
    </row>
    <row r="3519" spans="1:15" s="4" customFormat="1" ht="10.5">
      <c r="A3519" s="1"/>
      <c r="B3519" s="2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55"/>
      <c r="O3519" s="3"/>
    </row>
    <row r="3520" spans="1:15" s="4" customFormat="1" ht="10.5">
      <c r="A3520" s="1"/>
      <c r="B3520" s="2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55"/>
      <c r="O3520" s="3"/>
    </row>
    <row r="3521" spans="1:15" s="4" customFormat="1" ht="10.5">
      <c r="A3521" s="1"/>
      <c r="B3521" s="2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55"/>
      <c r="O3521" s="3"/>
    </row>
    <row r="3522" spans="1:15" s="4" customFormat="1" ht="10.5">
      <c r="A3522" s="1"/>
      <c r="B3522" s="2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55"/>
      <c r="O3522" s="3"/>
    </row>
    <row r="3523" spans="1:15" s="4" customFormat="1" ht="10.5">
      <c r="A3523" s="1"/>
      <c r="B3523" s="2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55"/>
      <c r="O3523" s="3"/>
    </row>
    <row r="3524" spans="1:15" s="4" customFormat="1" ht="10.5">
      <c r="A3524" s="1"/>
      <c r="B3524" s="2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55"/>
      <c r="O3524" s="3"/>
    </row>
    <row r="3525" spans="1:15" s="4" customFormat="1" ht="10.5">
      <c r="A3525" s="1"/>
      <c r="B3525" s="2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55"/>
      <c r="O3525" s="3"/>
    </row>
    <row r="3526" spans="1:15" s="4" customFormat="1" ht="10.5">
      <c r="A3526" s="1"/>
      <c r="B3526" s="2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55"/>
      <c r="O3526" s="3"/>
    </row>
    <row r="3527" spans="1:15" s="4" customFormat="1" ht="10.5">
      <c r="A3527" s="1"/>
      <c r="B3527" s="2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55"/>
      <c r="O3527" s="3"/>
    </row>
    <row r="3528" spans="1:15" s="4" customFormat="1" ht="10.5">
      <c r="A3528" s="1"/>
      <c r="B3528" s="2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55"/>
      <c r="O3528" s="3"/>
    </row>
    <row r="3529" spans="1:15" s="4" customFormat="1" ht="10.5">
      <c r="A3529" s="1"/>
      <c r="B3529" s="2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55"/>
      <c r="O3529" s="3"/>
    </row>
    <row r="3530" spans="1:15" s="4" customFormat="1" ht="10.5">
      <c r="A3530" s="1"/>
      <c r="B3530" s="2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55"/>
      <c r="O3530" s="3"/>
    </row>
    <row r="3531" spans="1:15" s="4" customFormat="1" ht="10.5">
      <c r="A3531" s="1"/>
      <c r="B3531" s="2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55"/>
      <c r="O3531" s="3"/>
    </row>
    <row r="3532" spans="1:15" s="4" customFormat="1" ht="10.5">
      <c r="A3532" s="1"/>
      <c r="B3532" s="2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55"/>
      <c r="O3532" s="3"/>
    </row>
    <row r="3533" spans="1:15" s="4" customFormat="1" ht="10.5">
      <c r="A3533" s="1"/>
      <c r="B3533" s="2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55"/>
      <c r="O3533" s="3"/>
    </row>
    <row r="3534" spans="1:15" s="4" customFormat="1" ht="10.5">
      <c r="A3534" s="1"/>
      <c r="B3534" s="2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55"/>
      <c r="O3534" s="3"/>
    </row>
    <row r="3535" spans="1:15" s="4" customFormat="1" ht="10.5">
      <c r="A3535" s="1"/>
      <c r="B3535" s="2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55"/>
      <c r="O3535" s="3"/>
    </row>
    <row r="3536" spans="1:15" s="4" customFormat="1" ht="10.5">
      <c r="A3536" s="1"/>
      <c r="B3536" s="2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55"/>
      <c r="O3536" s="3"/>
    </row>
    <row r="3537" spans="1:15" s="4" customFormat="1" ht="10.5">
      <c r="A3537" s="1"/>
      <c r="B3537" s="2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55"/>
      <c r="O3537" s="3"/>
    </row>
    <row r="3538" spans="1:15" s="4" customFormat="1" ht="10.5">
      <c r="A3538" s="1"/>
      <c r="B3538" s="2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55"/>
      <c r="O3538" s="3"/>
    </row>
    <row r="3539" spans="1:15" s="4" customFormat="1" ht="10.5">
      <c r="A3539" s="1"/>
      <c r="B3539" s="2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55"/>
      <c r="O3539" s="3"/>
    </row>
    <row r="3540" spans="1:15" s="4" customFormat="1" ht="10.5">
      <c r="A3540" s="1"/>
      <c r="B3540" s="2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55"/>
      <c r="O3540" s="3"/>
    </row>
    <row r="3541" spans="1:15" s="4" customFormat="1" ht="10.5">
      <c r="A3541" s="1"/>
      <c r="B3541" s="2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55"/>
      <c r="O3541" s="3"/>
    </row>
    <row r="3542" spans="1:15" s="4" customFormat="1" ht="10.5">
      <c r="A3542" s="1"/>
      <c r="B3542" s="2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55"/>
      <c r="O3542" s="3"/>
    </row>
    <row r="3543" spans="1:15" s="4" customFormat="1" ht="10.5">
      <c r="A3543" s="1"/>
      <c r="B3543" s="2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55"/>
      <c r="O3543" s="3"/>
    </row>
    <row r="3544" spans="1:15" s="4" customFormat="1" ht="10.5">
      <c r="A3544" s="1"/>
      <c r="B3544" s="2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55"/>
      <c r="O3544" s="3"/>
    </row>
    <row r="3545" spans="1:15" s="4" customFormat="1" ht="10.5">
      <c r="A3545" s="1"/>
      <c r="B3545" s="2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55"/>
      <c r="O3545" s="3"/>
    </row>
    <row r="3546" spans="1:15" s="4" customFormat="1" ht="10.5">
      <c r="A3546" s="1"/>
      <c r="B3546" s="2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55"/>
      <c r="O3546" s="3"/>
    </row>
    <row r="3547" spans="1:15" s="4" customFormat="1" ht="10.5">
      <c r="A3547" s="1"/>
      <c r="B3547" s="2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55"/>
      <c r="O3547" s="3"/>
    </row>
    <row r="3548" spans="1:15" s="4" customFormat="1" ht="10.5">
      <c r="A3548" s="1"/>
      <c r="B3548" s="2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55"/>
      <c r="O3548" s="3"/>
    </row>
    <row r="3549" spans="1:15" s="4" customFormat="1" ht="10.5">
      <c r="A3549" s="1"/>
      <c r="B3549" s="2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55"/>
      <c r="O3549" s="3"/>
    </row>
    <row r="3550" spans="1:15" s="4" customFormat="1" ht="10.5">
      <c r="A3550" s="1"/>
      <c r="B3550" s="2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55"/>
      <c r="O3550" s="3"/>
    </row>
    <row r="3551" spans="1:15" s="4" customFormat="1" ht="10.5">
      <c r="A3551" s="1"/>
      <c r="B3551" s="2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55"/>
      <c r="O3551" s="3"/>
    </row>
    <row r="3552" spans="1:15" s="4" customFormat="1" ht="10.5">
      <c r="A3552" s="1"/>
      <c r="B3552" s="2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55"/>
      <c r="O3552" s="3"/>
    </row>
    <row r="3553" spans="1:15" s="4" customFormat="1" ht="10.5">
      <c r="A3553" s="1"/>
      <c r="B3553" s="2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55"/>
      <c r="O3553" s="3"/>
    </row>
    <row r="3554" spans="1:15" s="4" customFormat="1" ht="10.5">
      <c r="A3554" s="1"/>
      <c r="B3554" s="2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55"/>
      <c r="O3554" s="3"/>
    </row>
    <row r="3555" spans="1:15" s="4" customFormat="1" ht="10.5">
      <c r="A3555" s="1"/>
      <c r="B3555" s="2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55"/>
      <c r="O3555" s="3"/>
    </row>
    <row r="3556" spans="1:15" s="4" customFormat="1" ht="10.5">
      <c r="A3556" s="1"/>
      <c r="B3556" s="2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55"/>
      <c r="O3556" s="3"/>
    </row>
    <row r="3557" spans="1:15" s="4" customFormat="1" ht="10.5">
      <c r="A3557" s="1"/>
      <c r="B3557" s="2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55"/>
      <c r="O3557" s="3"/>
    </row>
    <row r="3558" spans="1:15" s="4" customFormat="1" ht="10.5">
      <c r="A3558" s="1"/>
      <c r="B3558" s="2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55"/>
      <c r="O3558" s="3"/>
    </row>
    <row r="3559" spans="1:15" s="4" customFormat="1" ht="10.5">
      <c r="A3559" s="1"/>
      <c r="B3559" s="2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55"/>
      <c r="O3559" s="3"/>
    </row>
    <row r="3560" spans="1:15" s="4" customFormat="1" ht="10.5">
      <c r="A3560" s="1"/>
      <c r="B3560" s="2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55"/>
      <c r="O3560" s="3"/>
    </row>
    <row r="3561" spans="1:15" s="4" customFormat="1" ht="10.5">
      <c r="A3561" s="1"/>
      <c r="B3561" s="2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55"/>
      <c r="O3561" s="3"/>
    </row>
    <row r="3562" spans="1:15" s="4" customFormat="1" ht="10.5">
      <c r="A3562" s="1"/>
      <c r="B3562" s="2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55"/>
      <c r="O3562" s="3"/>
    </row>
    <row r="3563" spans="1:15" s="4" customFormat="1" ht="10.5">
      <c r="A3563" s="1"/>
      <c r="B3563" s="2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55"/>
      <c r="O3563" s="3"/>
    </row>
    <row r="3564" spans="1:15" s="4" customFormat="1" ht="10.5">
      <c r="A3564" s="1"/>
      <c r="B3564" s="2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55"/>
      <c r="O3564" s="3"/>
    </row>
    <row r="3565" spans="1:15" s="4" customFormat="1" ht="10.5">
      <c r="A3565" s="1"/>
      <c r="B3565" s="2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55"/>
      <c r="O3565" s="3"/>
    </row>
    <row r="3566" spans="1:15" s="4" customFormat="1" ht="10.5">
      <c r="A3566" s="1"/>
      <c r="B3566" s="2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55"/>
      <c r="O3566" s="3"/>
    </row>
    <row r="3567" spans="1:15" s="4" customFormat="1" ht="10.5">
      <c r="A3567" s="1"/>
      <c r="B3567" s="2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55"/>
      <c r="O3567" s="3"/>
    </row>
    <row r="3568" spans="1:15" s="4" customFormat="1" ht="10.5">
      <c r="A3568" s="1"/>
      <c r="B3568" s="2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55"/>
      <c r="O3568" s="3"/>
    </row>
    <row r="3569" spans="1:15" s="4" customFormat="1" ht="10.5">
      <c r="A3569" s="1"/>
      <c r="B3569" s="2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55"/>
      <c r="O3569" s="3"/>
    </row>
    <row r="3570" spans="1:15" s="4" customFormat="1" ht="10.5">
      <c r="A3570" s="1"/>
      <c r="B3570" s="2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55"/>
      <c r="O3570" s="3"/>
    </row>
    <row r="3571" spans="1:15" s="4" customFormat="1" ht="10.5">
      <c r="A3571" s="1"/>
      <c r="B3571" s="2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55"/>
      <c r="O3571" s="3"/>
    </row>
    <row r="3572" spans="1:15" s="4" customFormat="1" ht="10.5">
      <c r="A3572" s="1"/>
      <c r="B3572" s="2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55"/>
      <c r="O3572" s="3"/>
    </row>
    <row r="3573" spans="1:15" s="4" customFormat="1" ht="10.5">
      <c r="A3573" s="1"/>
      <c r="B3573" s="2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55"/>
      <c r="O3573" s="3"/>
    </row>
    <row r="3574" spans="1:15" s="4" customFormat="1" ht="10.5">
      <c r="A3574" s="1"/>
      <c r="B3574" s="2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55"/>
      <c r="O3574" s="3"/>
    </row>
    <row r="3575" spans="1:15" s="4" customFormat="1" ht="10.5">
      <c r="A3575" s="1"/>
      <c r="B3575" s="2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55"/>
      <c r="O3575" s="3"/>
    </row>
    <row r="3576" spans="1:15" s="4" customFormat="1" ht="10.5">
      <c r="A3576" s="1"/>
      <c r="B3576" s="2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55"/>
      <c r="O3576" s="3"/>
    </row>
    <row r="3577" spans="1:15" s="4" customFormat="1" ht="10.5">
      <c r="A3577" s="1"/>
      <c r="B3577" s="2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55"/>
      <c r="O3577" s="3"/>
    </row>
    <row r="3578" spans="1:15" s="4" customFormat="1" ht="10.5">
      <c r="A3578" s="1"/>
      <c r="B3578" s="2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55"/>
      <c r="O3578" s="3"/>
    </row>
    <row r="3579" spans="1:15" s="4" customFormat="1" ht="10.5">
      <c r="A3579" s="1"/>
      <c r="B3579" s="2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55"/>
      <c r="O3579" s="3"/>
    </row>
    <row r="3580" spans="1:15" s="4" customFormat="1" ht="10.5">
      <c r="A3580" s="1"/>
      <c r="B3580" s="2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55"/>
      <c r="O3580" s="3"/>
    </row>
    <row r="3581" spans="1:15" s="4" customFormat="1" ht="10.5">
      <c r="A3581" s="1"/>
      <c r="B3581" s="2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55"/>
      <c r="O3581" s="3"/>
    </row>
    <row r="3582" spans="1:15" s="4" customFormat="1" ht="10.5">
      <c r="A3582" s="1"/>
      <c r="B3582" s="2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55"/>
      <c r="O3582" s="3"/>
    </row>
    <row r="3583" spans="1:15" s="4" customFormat="1" ht="10.5">
      <c r="A3583" s="1"/>
      <c r="B3583" s="2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55"/>
      <c r="O3583" s="3"/>
    </row>
    <row r="3584" spans="1:15" s="4" customFormat="1" ht="10.5">
      <c r="A3584" s="1"/>
      <c r="B3584" s="2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55"/>
      <c r="O3584" s="3"/>
    </row>
    <row r="3585" spans="1:15" s="4" customFormat="1" ht="10.5">
      <c r="A3585" s="1"/>
      <c r="B3585" s="2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55"/>
      <c r="O3585" s="3"/>
    </row>
    <row r="3586" spans="1:15" s="4" customFormat="1" ht="10.5">
      <c r="A3586" s="1"/>
      <c r="B3586" s="2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55"/>
      <c r="O3586" s="3"/>
    </row>
    <row r="3587" spans="1:15" s="4" customFormat="1" ht="10.5">
      <c r="A3587" s="1"/>
      <c r="B3587" s="2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55"/>
      <c r="O3587" s="3"/>
    </row>
    <row r="3588" spans="1:15" s="4" customFormat="1" ht="10.5">
      <c r="A3588" s="1"/>
      <c r="B3588" s="2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55"/>
      <c r="O3588" s="3"/>
    </row>
    <row r="3589" spans="1:15" s="4" customFormat="1" ht="10.5">
      <c r="A3589" s="1"/>
      <c r="B3589" s="2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55"/>
      <c r="O3589" s="3"/>
    </row>
    <row r="3590" spans="1:15" s="4" customFormat="1" ht="10.5">
      <c r="A3590" s="1"/>
      <c r="B3590" s="2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55"/>
      <c r="O3590" s="3"/>
    </row>
    <row r="3591" spans="1:15" s="4" customFormat="1" ht="10.5">
      <c r="A3591" s="1"/>
      <c r="B3591" s="2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55"/>
      <c r="O3591" s="3"/>
    </row>
    <row r="3592" spans="1:15" s="4" customFormat="1" ht="10.5">
      <c r="A3592" s="1"/>
      <c r="B3592" s="2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55"/>
      <c r="O3592" s="3"/>
    </row>
    <row r="3593" spans="1:15" s="4" customFormat="1" ht="10.5">
      <c r="A3593" s="1"/>
      <c r="B3593" s="2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55"/>
      <c r="O3593" s="3"/>
    </row>
    <row r="3594" spans="1:15" s="4" customFormat="1" ht="10.5">
      <c r="A3594" s="1"/>
      <c r="B3594" s="2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55"/>
      <c r="O3594" s="3"/>
    </row>
    <row r="3595" spans="1:15" s="4" customFormat="1" ht="10.5">
      <c r="A3595" s="1"/>
      <c r="B3595" s="2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55"/>
      <c r="O3595" s="3"/>
    </row>
    <row r="3596" spans="1:15" s="4" customFormat="1" ht="10.5">
      <c r="A3596" s="1"/>
      <c r="B3596" s="2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55"/>
      <c r="O3596" s="3"/>
    </row>
    <row r="3597" spans="1:15" s="4" customFormat="1" ht="10.5">
      <c r="A3597" s="1"/>
      <c r="B3597" s="2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55"/>
      <c r="O3597" s="3"/>
    </row>
    <row r="3598" spans="1:15" s="4" customFormat="1" ht="10.5">
      <c r="A3598" s="1"/>
      <c r="B3598" s="2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55"/>
      <c r="O3598" s="3"/>
    </row>
    <row r="3599" spans="1:15" s="4" customFormat="1" ht="10.5">
      <c r="A3599" s="1"/>
      <c r="B3599" s="2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55"/>
      <c r="O3599" s="3"/>
    </row>
    <row r="3600" spans="1:15" s="4" customFormat="1" ht="10.5">
      <c r="A3600" s="1"/>
      <c r="B3600" s="2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55"/>
      <c r="O3600" s="3"/>
    </row>
    <row r="3601" spans="1:15" s="4" customFormat="1" ht="10.5">
      <c r="A3601" s="1"/>
      <c r="B3601" s="2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55"/>
      <c r="O3601" s="3"/>
    </row>
    <row r="3602" spans="1:15" s="4" customFormat="1" ht="10.5">
      <c r="A3602" s="1"/>
      <c r="B3602" s="2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55"/>
      <c r="O3602" s="3"/>
    </row>
    <row r="3603" spans="1:15" s="4" customFormat="1" ht="10.5">
      <c r="A3603" s="1"/>
      <c r="B3603" s="2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55"/>
      <c r="O3603" s="3"/>
    </row>
    <row r="3604" spans="1:15" s="4" customFormat="1" ht="10.5">
      <c r="A3604" s="1"/>
      <c r="B3604" s="2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55"/>
      <c r="O3604" s="3"/>
    </row>
    <row r="3605" spans="1:15" s="4" customFormat="1" ht="10.5">
      <c r="A3605" s="1"/>
      <c r="B3605" s="2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55"/>
      <c r="O3605" s="3"/>
    </row>
    <row r="3606" spans="1:15" s="4" customFormat="1" ht="10.5">
      <c r="A3606" s="1"/>
      <c r="B3606" s="2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55"/>
      <c r="O3606" s="3"/>
    </row>
    <row r="3607" spans="1:15" s="4" customFormat="1" ht="10.5">
      <c r="A3607" s="1"/>
      <c r="B3607" s="2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55"/>
      <c r="O3607" s="3"/>
    </row>
    <row r="3608" spans="1:15" s="4" customFormat="1" ht="10.5">
      <c r="A3608" s="1"/>
      <c r="B3608" s="2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55"/>
      <c r="O3608" s="3"/>
    </row>
    <row r="3609" spans="1:15" s="4" customFormat="1" ht="10.5">
      <c r="A3609" s="1"/>
      <c r="B3609" s="2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55"/>
      <c r="O3609" s="3"/>
    </row>
    <row r="3610" spans="1:15" s="4" customFormat="1" ht="10.5">
      <c r="A3610" s="1"/>
      <c r="B3610" s="2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55"/>
      <c r="O3610" s="3"/>
    </row>
    <row r="3611" spans="1:15" s="4" customFormat="1" ht="10.5">
      <c r="A3611" s="1"/>
      <c r="B3611" s="2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55"/>
      <c r="O3611" s="3"/>
    </row>
    <row r="3612" spans="1:15" s="4" customFormat="1" ht="10.5">
      <c r="A3612" s="1"/>
      <c r="B3612" s="2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55"/>
      <c r="O3612" s="3"/>
    </row>
    <row r="3613" spans="1:15" s="4" customFormat="1" ht="10.5">
      <c r="A3613" s="1"/>
      <c r="B3613" s="2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55"/>
      <c r="O3613" s="3"/>
    </row>
    <row r="3614" spans="1:15" s="4" customFormat="1" ht="10.5">
      <c r="A3614" s="1"/>
      <c r="B3614" s="2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55"/>
      <c r="O3614" s="3"/>
    </row>
    <row r="3615" spans="1:15" s="4" customFormat="1" ht="10.5">
      <c r="A3615" s="1"/>
      <c r="B3615" s="2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55"/>
      <c r="O3615" s="3"/>
    </row>
    <row r="3616" spans="1:15" s="4" customFormat="1" ht="10.5">
      <c r="A3616" s="1"/>
      <c r="B3616" s="2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55"/>
      <c r="O3616" s="3"/>
    </row>
    <row r="3617" spans="1:15" s="4" customFormat="1" ht="10.5">
      <c r="A3617" s="1"/>
      <c r="B3617" s="2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55"/>
      <c r="O3617" s="3"/>
    </row>
    <row r="3618" spans="1:15" s="4" customFormat="1" ht="10.5">
      <c r="A3618" s="1"/>
      <c r="B3618" s="2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55"/>
      <c r="O3618" s="3"/>
    </row>
    <row r="3619" spans="1:15" s="4" customFormat="1" ht="10.5">
      <c r="A3619" s="1"/>
      <c r="B3619" s="2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55"/>
      <c r="O3619" s="3"/>
    </row>
    <row r="3620" spans="1:15" s="4" customFormat="1" ht="10.5">
      <c r="A3620" s="1"/>
      <c r="B3620" s="2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55"/>
      <c r="O3620" s="3"/>
    </row>
    <row r="3621" spans="1:15" s="4" customFormat="1" ht="10.5">
      <c r="A3621" s="1"/>
      <c r="B3621" s="2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55"/>
      <c r="O3621" s="3"/>
    </row>
    <row r="3622" spans="1:15" s="4" customFormat="1" ht="10.5">
      <c r="A3622" s="1"/>
      <c r="B3622" s="2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55"/>
      <c r="O3622" s="3"/>
    </row>
    <row r="3623" spans="1:15" s="4" customFormat="1" ht="10.5">
      <c r="A3623" s="1"/>
      <c r="B3623" s="2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55"/>
      <c r="O3623" s="3"/>
    </row>
    <row r="3624" spans="1:15" s="4" customFormat="1" ht="10.5">
      <c r="A3624" s="1"/>
      <c r="B3624" s="2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55"/>
      <c r="O3624" s="3"/>
    </row>
    <row r="3625" spans="1:15" s="4" customFormat="1" ht="10.5">
      <c r="A3625" s="1"/>
      <c r="B3625" s="2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55"/>
      <c r="O3625" s="3"/>
    </row>
    <row r="3626" spans="1:15" s="4" customFormat="1" ht="10.5">
      <c r="A3626" s="1"/>
      <c r="B3626" s="2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55"/>
      <c r="O3626" s="3"/>
    </row>
    <row r="3627" spans="1:15" s="4" customFormat="1" ht="10.5">
      <c r="A3627" s="1"/>
      <c r="B3627" s="2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55"/>
      <c r="O3627" s="3"/>
    </row>
    <row r="3628" spans="1:15" s="4" customFormat="1" ht="10.5">
      <c r="A3628" s="1"/>
      <c r="B3628" s="2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55"/>
      <c r="O3628" s="3"/>
    </row>
    <row r="3629" spans="1:15" s="4" customFormat="1" ht="10.5">
      <c r="A3629" s="1"/>
      <c r="B3629" s="2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55"/>
      <c r="O3629" s="3"/>
    </row>
    <row r="3630" spans="1:15" s="4" customFormat="1" ht="10.5">
      <c r="A3630" s="1"/>
      <c r="B3630" s="2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55"/>
      <c r="O3630" s="3"/>
    </row>
    <row r="3631" spans="1:15" s="4" customFormat="1" ht="10.5">
      <c r="A3631" s="1"/>
      <c r="B3631" s="2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55"/>
      <c r="O3631" s="3"/>
    </row>
    <row r="3632" spans="1:15" s="4" customFormat="1" ht="10.5">
      <c r="A3632" s="1"/>
      <c r="B3632" s="2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55"/>
      <c r="O3632" s="3"/>
    </row>
    <row r="3633" spans="1:15" s="4" customFormat="1" ht="10.5">
      <c r="A3633" s="1"/>
      <c r="B3633" s="2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55"/>
      <c r="O3633" s="3"/>
    </row>
    <row r="3634" spans="1:15" s="4" customFormat="1" ht="10.5">
      <c r="A3634" s="1"/>
      <c r="B3634" s="2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55"/>
      <c r="O3634" s="3"/>
    </row>
    <row r="3635" spans="1:15" s="4" customFormat="1" ht="10.5">
      <c r="A3635" s="1"/>
      <c r="B3635" s="2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55"/>
      <c r="O3635" s="3"/>
    </row>
    <row r="3636" spans="1:15" s="4" customFormat="1" ht="10.5">
      <c r="A3636" s="1"/>
      <c r="B3636" s="2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55"/>
      <c r="O3636" s="3"/>
    </row>
    <row r="3637" spans="1:15" s="4" customFormat="1" ht="10.5">
      <c r="A3637" s="1"/>
      <c r="B3637" s="2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55"/>
      <c r="O3637" s="3"/>
    </row>
    <row r="3638" spans="1:15" s="4" customFormat="1" ht="10.5">
      <c r="A3638" s="1"/>
      <c r="B3638" s="2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55"/>
      <c r="O3638" s="3"/>
    </row>
    <row r="3639" spans="1:15" s="4" customFormat="1" ht="10.5">
      <c r="A3639" s="1"/>
      <c r="B3639" s="2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55"/>
      <c r="O3639" s="3"/>
    </row>
    <row r="3640" spans="1:15" s="4" customFormat="1" ht="10.5">
      <c r="A3640" s="1"/>
      <c r="B3640" s="2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55"/>
      <c r="O3640" s="3"/>
    </row>
    <row r="3641" spans="1:15" s="4" customFormat="1" ht="10.5">
      <c r="A3641" s="1"/>
      <c r="B3641" s="2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55"/>
      <c r="O3641" s="3"/>
    </row>
    <row r="3642" spans="1:15" s="4" customFormat="1" ht="10.5">
      <c r="A3642" s="1"/>
      <c r="B3642" s="2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55"/>
      <c r="O3642" s="3"/>
    </row>
    <row r="3643" spans="1:15" s="4" customFormat="1" ht="10.5">
      <c r="A3643" s="1"/>
      <c r="B3643" s="2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55"/>
      <c r="O3643" s="3"/>
    </row>
    <row r="3644" spans="1:15" s="4" customFormat="1" ht="10.5">
      <c r="A3644" s="1"/>
      <c r="B3644" s="2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55"/>
      <c r="O3644" s="3"/>
    </row>
    <row r="3645" spans="1:15" s="4" customFormat="1" ht="10.5">
      <c r="A3645" s="1"/>
      <c r="B3645" s="2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55"/>
      <c r="O3645" s="3"/>
    </row>
    <row r="3646" spans="1:15" s="4" customFormat="1" ht="10.5">
      <c r="A3646" s="1"/>
      <c r="B3646" s="2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55"/>
      <c r="O3646" s="3"/>
    </row>
    <row r="3647" spans="1:15" s="4" customFormat="1" ht="10.5">
      <c r="A3647" s="1"/>
      <c r="B3647" s="2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55"/>
      <c r="O3647" s="3"/>
    </row>
    <row r="3648" spans="1:15" s="4" customFormat="1" ht="10.5">
      <c r="A3648" s="1"/>
      <c r="B3648" s="2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55"/>
      <c r="O3648" s="3"/>
    </row>
    <row r="3649" spans="1:15" s="4" customFormat="1" ht="10.5">
      <c r="A3649" s="1"/>
      <c r="B3649" s="2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55"/>
      <c r="O3649" s="3"/>
    </row>
    <row r="3650" spans="1:15" s="4" customFormat="1" ht="10.5">
      <c r="A3650" s="1"/>
      <c r="B3650" s="2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55"/>
      <c r="O3650" s="3"/>
    </row>
    <row r="3651" spans="1:15" s="4" customFormat="1" ht="10.5">
      <c r="A3651" s="1"/>
      <c r="B3651" s="2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55"/>
      <c r="O3651" s="3"/>
    </row>
    <row r="3652" spans="1:15" s="4" customFormat="1" ht="10.5">
      <c r="A3652" s="1"/>
      <c r="B3652" s="2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55"/>
      <c r="O3652" s="3"/>
    </row>
    <row r="3653" spans="1:15" s="4" customFormat="1" ht="10.5">
      <c r="A3653" s="1"/>
      <c r="B3653" s="2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55"/>
      <c r="O3653" s="3"/>
    </row>
    <row r="3654" spans="1:15" s="4" customFormat="1" ht="10.5">
      <c r="A3654" s="1"/>
      <c r="B3654" s="2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55"/>
      <c r="O3654" s="3"/>
    </row>
    <row r="3655" spans="1:15" s="4" customFormat="1" ht="10.5">
      <c r="A3655" s="1"/>
      <c r="B3655" s="2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55"/>
      <c r="O3655" s="3"/>
    </row>
    <row r="3656" spans="1:15" s="4" customFormat="1" ht="10.5">
      <c r="A3656" s="1"/>
      <c r="B3656" s="2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55"/>
      <c r="O3656" s="3"/>
    </row>
    <row r="3657" spans="1:15" s="4" customFormat="1" ht="10.5">
      <c r="A3657" s="1"/>
      <c r="B3657" s="2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55"/>
      <c r="O3657" s="3"/>
    </row>
    <row r="3658" spans="1:15" s="4" customFormat="1" ht="10.5">
      <c r="A3658" s="1"/>
      <c r="B3658" s="2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55"/>
      <c r="O3658" s="3"/>
    </row>
    <row r="3659" spans="1:15" s="4" customFormat="1" ht="10.5">
      <c r="A3659" s="1"/>
      <c r="B3659" s="2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55"/>
      <c r="O3659" s="3"/>
    </row>
    <row r="3660" spans="1:15" s="4" customFormat="1" ht="10.5">
      <c r="A3660" s="1"/>
      <c r="B3660" s="2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55"/>
      <c r="O3660" s="3"/>
    </row>
    <row r="3661" spans="1:15" s="4" customFormat="1" ht="10.5">
      <c r="A3661" s="1"/>
      <c r="B3661" s="2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55"/>
      <c r="O3661" s="3"/>
    </row>
    <row r="3662" spans="1:15" s="4" customFormat="1" ht="10.5">
      <c r="A3662" s="1"/>
      <c r="B3662" s="2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55"/>
      <c r="O3662" s="3"/>
    </row>
    <row r="3663" spans="1:15" s="4" customFormat="1" ht="10.5">
      <c r="A3663" s="1"/>
      <c r="B3663" s="2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55"/>
      <c r="O3663" s="3"/>
    </row>
    <row r="3664" spans="1:15" s="4" customFormat="1" ht="10.5">
      <c r="A3664" s="1"/>
      <c r="B3664" s="2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55"/>
      <c r="O3664" s="3"/>
    </row>
    <row r="3665" spans="1:15" s="4" customFormat="1" ht="10.5">
      <c r="A3665" s="1"/>
      <c r="B3665" s="2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55"/>
      <c r="O3665" s="3"/>
    </row>
    <row r="3666" spans="1:15" s="4" customFormat="1" ht="10.5">
      <c r="A3666" s="1"/>
      <c r="B3666" s="2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55"/>
      <c r="O3666" s="3"/>
    </row>
    <row r="3667" spans="1:15" s="4" customFormat="1" ht="10.5">
      <c r="A3667" s="1"/>
      <c r="B3667" s="2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55"/>
      <c r="O3667" s="3"/>
    </row>
    <row r="3668" spans="1:15" s="4" customFormat="1" ht="10.5">
      <c r="A3668" s="1"/>
      <c r="B3668" s="2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55"/>
      <c r="O3668" s="3"/>
    </row>
    <row r="3669" spans="1:15" s="4" customFormat="1" ht="10.5">
      <c r="A3669" s="1"/>
      <c r="B3669" s="2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55"/>
      <c r="O3669" s="3"/>
    </row>
    <row r="3670" spans="1:15" s="4" customFormat="1" ht="10.5">
      <c r="A3670" s="1"/>
      <c r="B3670" s="2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55"/>
      <c r="O3670" s="3"/>
    </row>
    <row r="3671" spans="1:15" s="4" customFormat="1" ht="10.5">
      <c r="A3671" s="1"/>
      <c r="B3671" s="2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55"/>
      <c r="O3671" s="3"/>
    </row>
    <row r="3672" spans="1:15" s="4" customFormat="1" ht="10.5">
      <c r="A3672" s="1"/>
      <c r="B3672" s="2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55"/>
      <c r="O3672" s="3"/>
    </row>
    <row r="3673" spans="1:15" s="4" customFormat="1" ht="10.5">
      <c r="A3673" s="1"/>
      <c r="B3673" s="2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55"/>
      <c r="O3673" s="3"/>
    </row>
    <row r="3674" spans="1:15" s="4" customFormat="1" ht="10.5">
      <c r="A3674" s="1"/>
      <c r="B3674" s="2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55"/>
      <c r="O3674" s="3"/>
    </row>
    <row r="3675" spans="1:15" s="4" customFormat="1" ht="10.5">
      <c r="A3675" s="1"/>
      <c r="B3675" s="2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55"/>
      <c r="O3675" s="3"/>
    </row>
    <row r="3676" spans="1:15" s="4" customFormat="1" ht="10.5">
      <c r="A3676" s="1"/>
      <c r="B3676" s="2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55"/>
      <c r="O3676" s="3"/>
    </row>
    <row r="3677" spans="1:15" s="4" customFormat="1" ht="10.5">
      <c r="A3677" s="1"/>
      <c r="B3677" s="2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55"/>
      <c r="O3677" s="3"/>
    </row>
    <row r="3678" spans="1:15" s="4" customFormat="1" ht="10.5">
      <c r="A3678" s="1"/>
      <c r="B3678" s="2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55"/>
      <c r="O3678" s="3"/>
    </row>
    <row r="3679" spans="1:15" s="4" customFormat="1" ht="10.5">
      <c r="A3679" s="1"/>
      <c r="B3679" s="2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55"/>
      <c r="O3679" s="3"/>
    </row>
    <row r="3680" spans="1:15" s="4" customFormat="1" ht="10.5">
      <c r="A3680" s="1"/>
      <c r="B3680" s="2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55"/>
      <c r="O3680" s="3"/>
    </row>
    <row r="3681" spans="1:15" s="4" customFormat="1" ht="10.5">
      <c r="A3681" s="1"/>
      <c r="B3681" s="2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55"/>
      <c r="O3681" s="3"/>
    </row>
    <row r="3682" spans="1:15" s="4" customFormat="1" ht="10.5">
      <c r="A3682" s="1"/>
      <c r="B3682" s="2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55"/>
      <c r="O3682" s="3"/>
    </row>
    <row r="3683" spans="1:15" s="4" customFormat="1" ht="10.5">
      <c r="A3683" s="1"/>
      <c r="B3683" s="2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55"/>
      <c r="O3683" s="3"/>
    </row>
    <row r="3684" spans="1:15" s="4" customFormat="1" ht="10.5">
      <c r="A3684" s="1"/>
      <c r="B3684" s="2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55"/>
      <c r="O3684" s="3"/>
    </row>
    <row r="3685" spans="1:15" s="4" customFormat="1" ht="10.5">
      <c r="A3685" s="1"/>
      <c r="B3685" s="2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55"/>
      <c r="O3685" s="3"/>
    </row>
    <row r="3686" spans="1:15" s="4" customFormat="1" ht="10.5">
      <c r="A3686" s="1"/>
      <c r="B3686" s="2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55"/>
      <c r="O3686" s="3"/>
    </row>
    <row r="3687" spans="1:15" s="4" customFormat="1" ht="10.5">
      <c r="A3687" s="1"/>
      <c r="B3687" s="2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55"/>
      <c r="O3687" s="3"/>
    </row>
    <row r="3688" spans="1:15" s="4" customFormat="1" ht="10.5">
      <c r="A3688" s="1"/>
      <c r="B3688" s="2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55"/>
      <c r="O3688" s="3"/>
    </row>
    <row r="3689" spans="1:15" s="4" customFormat="1" ht="10.5">
      <c r="A3689" s="1"/>
      <c r="B3689" s="2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55"/>
      <c r="O3689" s="3"/>
    </row>
    <row r="3690" spans="1:15" s="4" customFormat="1" ht="10.5">
      <c r="A3690" s="1"/>
      <c r="B3690" s="2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55"/>
      <c r="O3690" s="3"/>
    </row>
    <row r="3691" spans="1:15" s="4" customFormat="1" ht="10.5">
      <c r="A3691" s="1"/>
      <c r="B3691" s="2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55"/>
      <c r="O3691" s="3"/>
    </row>
    <row r="3692" spans="1:15" s="4" customFormat="1" ht="10.5">
      <c r="A3692" s="1"/>
      <c r="B3692" s="2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55"/>
      <c r="O3692" s="3"/>
    </row>
    <row r="3693" spans="1:15" s="4" customFormat="1" ht="10.5">
      <c r="A3693" s="1"/>
      <c r="B3693" s="2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55"/>
      <c r="O3693" s="3"/>
    </row>
    <row r="3694" spans="1:15" s="4" customFormat="1" ht="10.5">
      <c r="A3694" s="1"/>
      <c r="B3694" s="2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55"/>
      <c r="O3694" s="3"/>
    </row>
    <row r="3695" spans="1:15" s="4" customFormat="1" ht="10.5">
      <c r="A3695" s="1"/>
      <c r="B3695" s="2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55"/>
      <c r="O3695" s="3"/>
    </row>
    <row r="3696" spans="1:15" s="4" customFormat="1" ht="10.5">
      <c r="A3696" s="1"/>
      <c r="B3696" s="2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55"/>
      <c r="O3696" s="3"/>
    </row>
    <row r="3697" spans="1:15" s="4" customFormat="1" ht="10.5">
      <c r="A3697" s="1"/>
      <c r="B3697" s="2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55"/>
      <c r="O3697" s="3"/>
    </row>
    <row r="3698" spans="1:15" s="4" customFormat="1" ht="10.5">
      <c r="A3698" s="1"/>
      <c r="B3698" s="2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55"/>
      <c r="O3698" s="3"/>
    </row>
    <row r="3699" spans="1:15" s="4" customFormat="1" ht="10.5">
      <c r="A3699" s="1"/>
      <c r="B3699" s="2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55"/>
      <c r="O3699" s="3"/>
    </row>
    <row r="3700" spans="1:15" s="4" customFormat="1" ht="10.5">
      <c r="A3700" s="1"/>
      <c r="B3700" s="2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55"/>
      <c r="O3700" s="3"/>
    </row>
    <row r="3701" spans="1:15" s="4" customFormat="1" ht="10.5">
      <c r="A3701" s="1"/>
      <c r="B3701" s="2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55"/>
      <c r="O3701" s="3"/>
    </row>
    <row r="3702" spans="1:15" s="4" customFormat="1" ht="10.5">
      <c r="A3702" s="1"/>
      <c r="B3702" s="2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55"/>
      <c r="O3702" s="3"/>
    </row>
    <row r="3703" spans="1:15" s="4" customFormat="1" ht="10.5">
      <c r="A3703" s="1"/>
      <c r="B3703" s="2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55"/>
      <c r="O3703" s="3"/>
    </row>
    <row r="3704" spans="1:15" s="4" customFormat="1" ht="10.5">
      <c r="A3704" s="1"/>
      <c r="B3704" s="2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55"/>
      <c r="O3704" s="3"/>
    </row>
    <row r="3705" spans="1:15" s="4" customFormat="1" ht="10.5">
      <c r="A3705" s="1"/>
      <c r="B3705" s="2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55"/>
      <c r="O3705" s="3"/>
    </row>
    <row r="3706" spans="1:15" s="4" customFormat="1" ht="10.5">
      <c r="A3706" s="1"/>
      <c r="B3706" s="2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55"/>
      <c r="O3706" s="3"/>
    </row>
    <row r="3707" spans="1:15" s="4" customFormat="1" ht="10.5">
      <c r="A3707" s="1"/>
      <c r="B3707" s="2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55"/>
      <c r="O3707" s="3"/>
    </row>
    <row r="3708" spans="1:15" s="4" customFormat="1" ht="10.5">
      <c r="A3708" s="1"/>
      <c r="B3708" s="2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55"/>
      <c r="O3708" s="3"/>
    </row>
    <row r="3709" spans="1:15" s="4" customFormat="1" ht="10.5">
      <c r="A3709" s="1"/>
      <c r="B3709" s="2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55"/>
      <c r="O3709" s="3"/>
    </row>
    <row r="3710" spans="1:15" s="4" customFormat="1" ht="10.5">
      <c r="A3710" s="1"/>
      <c r="B3710" s="2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55"/>
      <c r="O3710" s="3"/>
    </row>
    <row r="3711" spans="1:15" s="4" customFormat="1" ht="10.5">
      <c r="A3711" s="1"/>
      <c r="B3711" s="2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55"/>
      <c r="O3711" s="3"/>
    </row>
    <row r="3712" spans="1:15" s="4" customFormat="1" ht="10.5">
      <c r="A3712" s="1"/>
      <c r="B3712" s="2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55"/>
      <c r="O3712" s="3"/>
    </row>
    <row r="3713" spans="1:15" s="4" customFormat="1" ht="10.5">
      <c r="A3713" s="1"/>
      <c r="B3713" s="2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55"/>
      <c r="O3713" s="3"/>
    </row>
    <row r="3714" spans="1:15" s="4" customFormat="1" ht="10.5">
      <c r="A3714" s="1"/>
      <c r="B3714" s="2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55"/>
      <c r="O3714" s="3"/>
    </row>
    <row r="3715" spans="1:15" s="4" customFormat="1" ht="10.5">
      <c r="A3715" s="1"/>
      <c r="B3715" s="2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55"/>
      <c r="O3715" s="3"/>
    </row>
    <row r="3716" spans="1:15" s="4" customFormat="1" ht="10.5">
      <c r="A3716" s="1"/>
      <c r="B3716" s="2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55"/>
      <c r="O3716" s="3"/>
    </row>
    <row r="3717" spans="1:15" s="4" customFormat="1" ht="10.5">
      <c r="A3717" s="1"/>
      <c r="B3717" s="2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55"/>
      <c r="O3717" s="3"/>
    </row>
    <row r="3718" spans="1:15" s="4" customFormat="1" ht="10.5">
      <c r="A3718" s="1"/>
      <c r="B3718" s="2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55"/>
      <c r="O3718" s="3"/>
    </row>
    <row r="3719" spans="1:15" s="4" customFormat="1" ht="10.5">
      <c r="A3719" s="1"/>
      <c r="B3719" s="2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55"/>
      <c r="O3719" s="3"/>
    </row>
    <row r="3720" spans="1:15" s="4" customFormat="1" ht="10.5">
      <c r="A3720" s="1"/>
      <c r="B3720" s="2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55"/>
      <c r="O3720" s="3"/>
    </row>
    <row r="3721" spans="1:15" s="4" customFormat="1" ht="10.5">
      <c r="A3721" s="1"/>
      <c r="B3721" s="2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55"/>
      <c r="O3721" s="3"/>
    </row>
    <row r="3722" spans="1:15" s="4" customFormat="1" ht="10.5">
      <c r="A3722" s="1"/>
      <c r="B3722" s="2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55"/>
      <c r="O3722" s="3"/>
    </row>
    <row r="3723" spans="1:15" s="4" customFormat="1" ht="10.5">
      <c r="A3723" s="1"/>
      <c r="B3723" s="2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55"/>
      <c r="O3723" s="3"/>
    </row>
    <row r="3724" spans="1:15" s="4" customFormat="1" ht="10.5">
      <c r="A3724" s="1"/>
      <c r="B3724" s="2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55"/>
      <c r="O3724" s="3"/>
    </row>
    <row r="3725" spans="1:15" s="4" customFormat="1" ht="10.5">
      <c r="A3725" s="1"/>
      <c r="B3725" s="2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55"/>
      <c r="O3725" s="3"/>
    </row>
    <row r="3726" spans="1:15" s="4" customFormat="1" ht="10.5">
      <c r="A3726" s="1"/>
      <c r="B3726" s="2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55"/>
      <c r="O3726" s="3"/>
    </row>
    <row r="3727" spans="1:15" s="4" customFormat="1" ht="10.5">
      <c r="A3727" s="1"/>
      <c r="B3727" s="2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55"/>
      <c r="O3727" s="3"/>
    </row>
    <row r="3728" spans="1:15" s="4" customFormat="1" ht="10.5">
      <c r="A3728" s="1"/>
      <c r="B3728" s="2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55"/>
      <c r="O3728" s="3"/>
    </row>
    <row r="3729" spans="1:15" s="4" customFormat="1" ht="10.5">
      <c r="A3729" s="1"/>
      <c r="B3729" s="2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55"/>
      <c r="O3729" s="3"/>
    </row>
    <row r="3730" spans="1:15" s="4" customFormat="1" ht="10.5">
      <c r="A3730" s="1"/>
      <c r="B3730" s="2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55"/>
      <c r="O3730" s="3"/>
    </row>
    <row r="3731" spans="1:15" s="4" customFormat="1" ht="10.5">
      <c r="A3731" s="1"/>
      <c r="B3731" s="2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55"/>
      <c r="O3731" s="3"/>
    </row>
    <row r="3732" spans="1:15" s="4" customFormat="1" ht="10.5">
      <c r="A3732" s="1"/>
      <c r="B3732" s="2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55"/>
      <c r="O3732" s="3"/>
    </row>
    <row r="3733" spans="1:15" s="4" customFormat="1" ht="10.5">
      <c r="A3733" s="1"/>
      <c r="B3733" s="2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55"/>
      <c r="O3733" s="3"/>
    </row>
    <row r="3734" spans="1:15" s="4" customFormat="1" ht="10.5">
      <c r="A3734" s="1"/>
      <c r="B3734" s="2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55"/>
      <c r="O3734" s="3"/>
    </row>
    <row r="3735" spans="1:15" s="4" customFormat="1" ht="10.5">
      <c r="A3735" s="1"/>
      <c r="B3735" s="2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55"/>
      <c r="O3735" s="3"/>
    </row>
    <row r="3736" spans="1:15" s="4" customFormat="1" ht="10.5">
      <c r="A3736" s="1"/>
      <c r="B3736" s="2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55"/>
      <c r="O3736" s="3"/>
    </row>
    <row r="3737" spans="1:15" s="4" customFormat="1" ht="10.5">
      <c r="A3737" s="1"/>
      <c r="B3737" s="2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55"/>
      <c r="O3737" s="3"/>
    </row>
    <row r="3738" spans="1:15" s="4" customFormat="1" ht="10.5">
      <c r="A3738" s="1"/>
      <c r="B3738" s="2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55"/>
      <c r="O3738" s="3"/>
    </row>
    <row r="3739" spans="1:15" s="4" customFormat="1" ht="10.5">
      <c r="A3739" s="1"/>
      <c r="B3739" s="2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55"/>
      <c r="O3739" s="3"/>
    </row>
    <row r="3740" spans="1:15" s="4" customFormat="1" ht="10.5">
      <c r="A3740" s="1"/>
      <c r="B3740" s="2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55"/>
      <c r="O3740" s="3"/>
    </row>
    <row r="3741" spans="1:15" s="4" customFormat="1" ht="10.5">
      <c r="A3741" s="1"/>
      <c r="B3741" s="2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55"/>
      <c r="O3741" s="3"/>
    </row>
    <row r="3742" spans="1:15" s="4" customFormat="1" ht="10.5">
      <c r="A3742" s="1"/>
      <c r="B3742" s="2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55"/>
      <c r="O3742" s="3"/>
    </row>
    <row r="3743" spans="1:15" s="4" customFormat="1" ht="10.5">
      <c r="A3743" s="1"/>
      <c r="B3743" s="2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55"/>
      <c r="O3743" s="3"/>
    </row>
    <row r="3744" spans="1:15" s="4" customFormat="1" ht="10.5">
      <c r="A3744" s="1"/>
      <c r="B3744" s="2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55"/>
      <c r="O3744" s="3"/>
    </row>
    <row r="3745" spans="1:15" s="4" customFormat="1" ht="10.5">
      <c r="A3745" s="1"/>
      <c r="B3745" s="2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55"/>
      <c r="O3745" s="3"/>
    </row>
    <row r="3746" spans="1:15" s="4" customFormat="1" ht="10.5">
      <c r="A3746" s="1"/>
      <c r="B3746" s="2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55"/>
      <c r="O3746" s="3"/>
    </row>
    <row r="3747" spans="1:15" s="4" customFormat="1" ht="10.5">
      <c r="A3747" s="1"/>
      <c r="B3747" s="2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55"/>
      <c r="O3747" s="3"/>
    </row>
    <row r="3748" spans="1:15" s="4" customFormat="1" ht="10.5">
      <c r="A3748" s="1"/>
      <c r="B3748" s="2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55"/>
      <c r="O3748" s="3"/>
    </row>
    <row r="3749" spans="1:15" s="4" customFormat="1" ht="10.5">
      <c r="A3749" s="1"/>
      <c r="B3749" s="2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55"/>
      <c r="O3749" s="3"/>
    </row>
    <row r="3750" spans="1:15" s="4" customFormat="1" ht="10.5">
      <c r="A3750" s="1"/>
      <c r="B3750" s="2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55"/>
      <c r="O3750" s="3"/>
    </row>
    <row r="3751" spans="1:15" s="4" customFormat="1" ht="10.5">
      <c r="A3751" s="1"/>
      <c r="B3751" s="2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55"/>
      <c r="O3751" s="3"/>
    </row>
    <row r="3752" spans="1:15" s="4" customFormat="1" ht="10.5">
      <c r="A3752" s="1"/>
      <c r="B3752" s="2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55"/>
      <c r="O3752" s="3"/>
    </row>
    <row r="3753" spans="1:15" s="4" customFormat="1" ht="10.5">
      <c r="A3753" s="1"/>
      <c r="B3753" s="2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55"/>
      <c r="O3753" s="3"/>
    </row>
    <row r="3754" spans="1:15" s="4" customFormat="1" ht="10.5">
      <c r="A3754" s="1"/>
      <c r="B3754" s="2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55"/>
      <c r="O3754" s="3"/>
    </row>
    <row r="3755" spans="1:15" s="4" customFormat="1" ht="10.5">
      <c r="A3755" s="1"/>
      <c r="B3755" s="2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55"/>
      <c r="O3755" s="3"/>
    </row>
    <row r="3756" spans="1:15" s="4" customFormat="1" ht="10.5">
      <c r="A3756" s="1"/>
      <c r="B3756" s="2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55"/>
      <c r="O3756" s="3"/>
    </row>
    <row r="3757" spans="1:15" s="4" customFormat="1" ht="10.5">
      <c r="A3757" s="1"/>
      <c r="B3757" s="2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55"/>
      <c r="O3757" s="3"/>
    </row>
    <row r="3758" spans="1:15" s="4" customFormat="1" ht="10.5">
      <c r="A3758" s="1"/>
      <c r="B3758" s="2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55"/>
      <c r="O3758" s="3"/>
    </row>
    <row r="3759" spans="1:15" s="4" customFormat="1" ht="10.5">
      <c r="A3759" s="1"/>
      <c r="B3759" s="2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55"/>
      <c r="O3759" s="3"/>
    </row>
    <row r="3760" spans="1:15" s="4" customFormat="1" ht="10.5">
      <c r="A3760" s="1"/>
      <c r="B3760" s="2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55"/>
      <c r="O3760" s="3"/>
    </row>
    <row r="3761" spans="1:15" s="4" customFormat="1" ht="10.5">
      <c r="A3761" s="1"/>
      <c r="B3761" s="2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55"/>
      <c r="O3761" s="3"/>
    </row>
    <row r="3762" spans="1:15" s="4" customFormat="1" ht="10.5">
      <c r="A3762" s="1"/>
      <c r="B3762" s="2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55"/>
      <c r="O3762" s="3"/>
    </row>
    <row r="3763" spans="1:15" s="4" customFormat="1" ht="10.5">
      <c r="A3763" s="1"/>
      <c r="B3763" s="2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55"/>
      <c r="O3763" s="3"/>
    </row>
    <row r="3764" spans="1:15" s="4" customFormat="1" ht="10.5">
      <c r="A3764" s="1"/>
      <c r="B3764" s="2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55"/>
      <c r="O3764" s="3"/>
    </row>
    <row r="3765" spans="1:15" s="4" customFormat="1" ht="10.5">
      <c r="A3765" s="1"/>
      <c r="B3765" s="2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55"/>
      <c r="O3765" s="3"/>
    </row>
    <row r="3766" spans="1:15" s="4" customFormat="1" ht="10.5">
      <c r="A3766" s="1"/>
      <c r="B3766" s="2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55"/>
      <c r="O3766" s="3"/>
    </row>
    <row r="3767" spans="1:15" s="4" customFormat="1" ht="10.5">
      <c r="A3767" s="1"/>
      <c r="B3767" s="2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55"/>
      <c r="O3767" s="3"/>
    </row>
    <row r="3768" spans="1:15" s="4" customFormat="1" ht="10.5">
      <c r="A3768" s="1"/>
      <c r="B3768" s="2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55"/>
      <c r="O3768" s="3"/>
    </row>
    <row r="3769" spans="1:15" s="4" customFormat="1" ht="10.5">
      <c r="A3769" s="1"/>
      <c r="B3769" s="2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55"/>
      <c r="O3769" s="3"/>
    </row>
    <row r="3770" spans="1:15" s="4" customFormat="1" ht="10.5">
      <c r="A3770" s="1"/>
      <c r="B3770" s="2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55"/>
      <c r="O3770" s="3"/>
    </row>
    <row r="3771" spans="1:15" s="4" customFormat="1" ht="10.5">
      <c r="A3771" s="1"/>
      <c r="B3771" s="2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55"/>
      <c r="O3771" s="3"/>
    </row>
    <row r="3772" spans="1:15" s="4" customFormat="1" ht="10.5">
      <c r="A3772" s="1"/>
      <c r="B3772" s="2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55"/>
      <c r="O3772" s="3"/>
    </row>
    <row r="3773" spans="1:15" s="4" customFormat="1" ht="10.5">
      <c r="A3773" s="1"/>
      <c r="B3773" s="2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55"/>
      <c r="O3773" s="3"/>
    </row>
    <row r="3774" spans="1:15" s="4" customFormat="1" ht="10.5">
      <c r="A3774" s="1"/>
      <c r="B3774" s="2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55"/>
      <c r="O3774" s="3"/>
    </row>
    <row r="3775" spans="1:15" s="4" customFormat="1" ht="10.5">
      <c r="A3775" s="1"/>
      <c r="B3775" s="2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55"/>
      <c r="O3775" s="3"/>
    </row>
    <row r="3776" spans="1:15" s="4" customFormat="1" ht="10.5">
      <c r="A3776" s="1"/>
      <c r="B3776" s="2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55"/>
      <c r="O3776" s="3"/>
    </row>
    <row r="3777" spans="1:15" s="4" customFormat="1" ht="10.5">
      <c r="A3777" s="1"/>
      <c r="B3777" s="2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55"/>
      <c r="O3777" s="3"/>
    </row>
    <row r="3778" spans="1:15" s="4" customFormat="1" ht="10.5">
      <c r="A3778" s="1"/>
      <c r="B3778" s="2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55"/>
      <c r="O3778" s="3"/>
    </row>
    <row r="3779" spans="1:15" s="4" customFormat="1" ht="10.5">
      <c r="A3779" s="1"/>
      <c r="B3779" s="2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55"/>
      <c r="O3779" s="3"/>
    </row>
    <row r="3780" spans="1:15" s="4" customFormat="1" ht="10.5">
      <c r="A3780" s="1"/>
      <c r="B3780" s="2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55"/>
      <c r="O3780" s="3"/>
    </row>
    <row r="3781" spans="1:15" s="4" customFormat="1" ht="10.5">
      <c r="A3781" s="1"/>
      <c r="B3781" s="2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55"/>
      <c r="O3781" s="3"/>
    </row>
    <row r="3782" spans="1:15" s="4" customFormat="1" ht="10.5">
      <c r="A3782" s="1"/>
      <c r="B3782" s="2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55"/>
      <c r="O3782" s="3"/>
    </row>
    <row r="3783" spans="1:15" s="4" customFormat="1" ht="10.5">
      <c r="A3783" s="1"/>
      <c r="B3783" s="2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55"/>
      <c r="O3783" s="3"/>
    </row>
    <row r="3784" spans="1:15" s="4" customFormat="1" ht="10.5">
      <c r="A3784" s="1"/>
      <c r="B3784" s="2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55"/>
      <c r="O3784" s="3"/>
    </row>
    <row r="3785" spans="1:15" s="4" customFormat="1" ht="10.5">
      <c r="A3785" s="1"/>
      <c r="B3785" s="2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55"/>
      <c r="O3785" s="3"/>
    </row>
    <row r="3786" spans="1:15" s="4" customFormat="1" ht="10.5">
      <c r="A3786" s="1"/>
      <c r="B3786" s="2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55"/>
      <c r="O3786" s="3"/>
    </row>
    <row r="3787" spans="1:15" s="4" customFormat="1" ht="10.5">
      <c r="A3787" s="1"/>
      <c r="B3787" s="2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55"/>
      <c r="O3787" s="3"/>
    </row>
    <row r="3788" spans="1:15" s="4" customFormat="1" ht="10.5">
      <c r="A3788" s="1"/>
      <c r="B3788" s="2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55"/>
      <c r="O3788" s="3"/>
    </row>
    <row r="3789" spans="1:15" s="4" customFormat="1" ht="10.5">
      <c r="A3789" s="1"/>
      <c r="B3789" s="2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55"/>
      <c r="O3789" s="3"/>
    </row>
    <row r="3790" spans="1:15" s="4" customFormat="1" ht="10.5">
      <c r="A3790" s="1"/>
      <c r="B3790" s="2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55"/>
      <c r="O3790" s="3"/>
    </row>
    <row r="3791" spans="1:15" s="4" customFormat="1" ht="10.5">
      <c r="A3791" s="1"/>
      <c r="B3791" s="2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55"/>
      <c r="O3791" s="3"/>
    </row>
    <row r="3792" spans="1:15" s="4" customFormat="1" ht="10.5">
      <c r="A3792" s="1"/>
      <c r="B3792" s="2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55"/>
      <c r="O3792" s="3"/>
    </row>
    <row r="3793" spans="1:15" s="4" customFormat="1" ht="10.5">
      <c r="A3793" s="1"/>
      <c r="B3793" s="2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55"/>
      <c r="O3793" s="3"/>
    </row>
    <row r="3794" spans="1:15" s="4" customFormat="1" ht="10.5">
      <c r="A3794" s="1"/>
      <c r="B3794" s="2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55"/>
      <c r="O3794" s="3"/>
    </row>
    <row r="3795" spans="1:15" s="4" customFormat="1" ht="10.5">
      <c r="A3795" s="1"/>
      <c r="B3795" s="2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55"/>
      <c r="O3795" s="3"/>
    </row>
    <row r="3796" spans="1:15" s="4" customFormat="1" ht="10.5">
      <c r="A3796" s="1"/>
      <c r="B3796" s="2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55"/>
      <c r="O3796" s="3"/>
    </row>
    <row r="3797" spans="1:15" s="4" customFormat="1" ht="10.5">
      <c r="A3797" s="1"/>
      <c r="B3797" s="2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55"/>
      <c r="O3797" s="3"/>
    </row>
    <row r="3798" spans="1:15" s="4" customFormat="1" ht="10.5">
      <c r="A3798" s="1"/>
      <c r="B3798" s="2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55"/>
      <c r="O3798" s="3"/>
    </row>
    <row r="3799" spans="1:15" s="4" customFormat="1" ht="10.5">
      <c r="A3799" s="1"/>
      <c r="B3799" s="2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55"/>
      <c r="O3799" s="3"/>
    </row>
    <row r="3800" spans="1:15" s="4" customFormat="1" ht="10.5">
      <c r="A3800" s="1"/>
      <c r="B3800" s="2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55"/>
      <c r="O3800" s="3"/>
    </row>
    <row r="3801" spans="1:15" s="4" customFormat="1" ht="10.5">
      <c r="A3801" s="1"/>
      <c r="B3801" s="2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55"/>
      <c r="O3801" s="3"/>
    </row>
    <row r="3802" spans="1:15" s="4" customFormat="1" ht="10.5">
      <c r="A3802" s="1"/>
      <c r="B3802" s="2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55"/>
      <c r="O3802" s="3"/>
    </row>
    <row r="3803" spans="1:15" s="4" customFormat="1" ht="10.5">
      <c r="A3803" s="1"/>
      <c r="B3803" s="2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55"/>
      <c r="O3803" s="3"/>
    </row>
    <row r="3804" spans="1:15" s="4" customFormat="1" ht="10.5">
      <c r="A3804" s="1"/>
      <c r="B3804" s="2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55"/>
      <c r="O3804" s="3"/>
    </row>
    <row r="3805" spans="1:15" s="4" customFormat="1" ht="10.5">
      <c r="A3805" s="1"/>
      <c r="B3805" s="2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55"/>
      <c r="O3805" s="3"/>
    </row>
    <row r="3806" spans="1:15" s="4" customFormat="1" ht="10.5">
      <c r="A3806" s="1"/>
      <c r="B3806" s="2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55"/>
      <c r="O3806" s="3"/>
    </row>
    <row r="3807" spans="1:15" s="4" customFormat="1" ht="10.5">
      <c r="A3807" s="1"/>
      <c r="B3807" s="2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55"/>
      <c r="O3807" s="3"/>
    </row>
    <row r="3808" spans="1:15" s="4" customFormat="1" ht="10.5">
      <c r="A3808" s="1"/>
      <c r="B3808" s="2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55"/>
      <c r="O3808" s="3"/>
    </row>
    <row r="3809" spans="1:15" s="4" customFormat="1" ht="10.5">
      <c r="A3809" s="1"/>
      <c r="B3809" s="2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55"/>
      <c r="O3809" s="3"/>
    </row>
    <row r="3810" spans="1:15" s="4" customFormat="1" ht="10.5">
      <c r="A3810" s="1"/>
      <c r="B3810" s="2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55"/>
      <c r="O3810" s="3"/>
    </row>
    <row r="3811" spans="1:15" s="4" customFormat="1" ht="10.5">
      <c r="A3811" s="1"/>
      <c r="B3811" s="2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55"/>
      <c r="O3811" s="3"/>
    </row>
    <row r="3812" spans="1:15" s="4" customFormat="1" ht="10.5">
      <c r="A3812" s="1"/>
      <c r="B3812" s="2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55"/>
      <c r="O3812" s="3"/>
    </row>
    <row r="3813" spans="1:15" s="4" customFormat="1" ht="10.5">
      <c r="A3813" s="1"/>
      <c r="B3813" s="2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55"/>
      <c r="O3813" s="3"/>
    </row>
    <row r="3814" spans="1:15" s="4" customFormat="1" ht="10.5">
      <c r="A3814" s="1"/>
      <c r="B3814" s="2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55"/>
      <c r="O3814" s="3"/>
    </row>
    <row r="3815" spans="1:15" s="4" customFormat="1" ht="10.5">
      <c r="A3815" s="1"/>
      <c r="B3815" s="2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55"/>
      <c r="O3815" s="3"/>
    </row>
    <row r="3816" spans="1:15" s="4" customFormat="1" ht="10.5">
      <c r="A3816" s="1"/>
      <c r="B3816" s="2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55"/>
      <c r="O3816" s="3"/>
    </row>
    <row r="3817" spans="1:15" s="4" customFormat="1" ht="10.5">
      <c r="A3817" s="1"/>
      <c r="B3817" s="2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55"/>
      <c r="O3817" s="3"/>
    </row>
    <row r="3818" spans="1:15" s="4" customFormat="1" ht="10.5">
      <c r="A3818" s="1"/>
      <c r="B3818" s="2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55"/>
      <c r="O3818" s="3"/>
    </row>
    <row r="3819" spans="1:15" s="4" customFormat="1" ht="10.5">
      <c r="A3819" s="1"/>
      <c r="B3819" s="2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55"/>
      <c r="O3819" s="3"/>
    </row>
    <row r="3820" spans="1:15" s="4" customFormat="1" ht="10.5">
      <c r="A3820" s="1"/>
      <c r="B3820" s="2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55"/>
      <c r="O3820" s="3"/>
    </row>
    <row r="3821" spans="1:15" s="4" customFormat="1" ht="10.5">
      <c r="A3821" s="1"/>
      <c r="B3821" s="2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55"/>
      <c r="O3821" s="3"/>
    </row>
    <row r="3822" spans="1:15" s="4" customFormat="1" ht="10.5">
      <c r="A3822" s="1"/>
      <c r="B3822" s="2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55"/>
      <c r="O3822" s="3"/>
    </row>
    <row r="3823" spans="1:15" s="4" customFormat="1" ht="10.5">
      <c r="A3823" s="1"/>
      <c r="B3823" s="2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55"/>
      <c r="O3823" s="3"/>
    </row>
    <row r="3824" spans="1:15" s="4" customFormat="1" ht="10.5">
      <c r="A3824" s="1"/>
      <c r="B3824" s="2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55"/>
      <c r="O3824" s="3"/>
    </row>
    <row r="3825" spans="1:15" s="4" customFormat="1" ht="10.5">
      <c r="A3825" s="1"/>
      <c r="B3825" s="2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55"/>
      <c r="O3825" s="3"/>
    </row>
    <row r="3826" spans="1:15" s="4" customFormat="1" ht="10.5">
      <c r="A3826" s="1"/>
      <c r="B3826" s="2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55"/>
      <c r="O3826" s="3"/>
    </row>
    <row r="3827" spans="1:15" s="4" customFormat="1" ht="10.5">
      <c r="A3827" s="1"/>
      <c r="B3827" s="2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55"/>
      <c r="O3827" s="3"/>
    </row>
    <row r="3828" spans="1:15" s="4" customFormat="1" ht="10.5">
      <c r="A3828" s="1"/>
      <c r="B3828" s="2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55"/>
      <c r="O3828" s="3"/>
    </row>
    <row r="3829" spans="1:15" s="4" customFormat="1" ht="10.5">
      <c r="A3829" s="1"/>
      <c r="B3829" s="2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55"/>
      <c r="O3829" s="3"/>
    </row>
    <row r="3830" spans="1:15" s="4" customFormat="1" ht="10.5">
      <c r="A3830" s="1"/>
      <c r="B3830" s="2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55"/>
      <c r="O3830" s="3"/>
    </row>
    <row r="3831" spans="1:15" s="4" customFormat="1" ht="10.5">
      <c r="A3831" s="1"/>
      <c r="B3831" s="2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55"/>
      <c r="O3831" s="3"/>
    </row>
    <row r="3832" spans="1:15" s="4" customFormat="1" ht="10.5">
      <c r="A3832" s="1"/>
      <c r="B3832" s="2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55"/>
      <c r="O3832" s="3"/>
    </row>
    <row r="3833" spans="1:15" s="4" customFormat="1" ht="10.5">
      <c r="A3833" s="1"/>
      <c r="B3833" s="2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55"/>
      <c r="O3833" s="3"/>
    </row>
    <row r="3834" spans="1:15" s="4" customFormat="1" ht="10.5">
      <c r="A3834" s="1"/>
      <c r="B3834" s="2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55"/>
      <c r="O3834" s="3"/>
    </row>
    <row r="3835" spans="1:15" s="4" customFormat="1" ht="10.5">
      <c r="A3835" s="1"/>
      <c r="B3835" s="2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55"/>
      <c r="O3835" s="3"/>
    </row>
    <row r="3836" spans="1:15" s="4" customFormat="1" ht="10.5">
      <c r="A3836" s="1"/>
      <c r="B3836" s="2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55"/>
      <c r="O3836" s="3"/>
    </row>
    <row r="3837" spans="1:15" s="4" customFormat="1" ht="10.5">
      <c r="A3837" s="1"/>
      <c r="B3837" s="2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55"/>
      <c r="O3837" s="3"/>
    </row>
    <row r="3838" spans="1:15" s="4" customFormat="1" ht="10.5">
      <c r="A3838" s="1"/>
      <c r="B3838" s="2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55"/>
      <c r="O3838" s="3"/>
    </row>
    <row r="3839" spans="1:15" s="4" customFormat="1" ht="10.5">
      <c r="A3839" s="1"/>
      <c r="B3839" s="2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55"/>
      <c r="O3839" s="3"/>
    </row>
    <row r="3840" spans="1:15" s="4" customFormat="1" ht="10.5">
      <c r="A3840" s="1"/>
      <c r="B3840" s="2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55"/>
      <c r="O3840" s="3"/>
    </row>
    <row r="3841" spans="1:15" s="4" customFormat="1" ht="10.5">
      <c r="A3841" s="1"/>
      <c r="B3841" s="2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55"/>
      <c r="O3841" s="3"/>
    </row>
    <row r="3842" spans="1:15" s="4" customFormat="1" ht="10.5">
      <c r="A3842" s="1"/>
      <c r="B3842" s="2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55"/>
      <c r="O3842" s="3"/>
    </row>
    <row r="3843" spans="1:15" s="4" customFormat="1" ht="10.5">
      <c r="A3843" s="1"/>
      <c r="B3843" s="2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55"/>
      <c r="O3843" s="3"/>
    </row>
    <row r="3844" spans="1:15" s="4" customFormat="1" ht="10.5">
      <c r="A3844" s="1"/>
      <c r="B3844" s="2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55"/>
      <c r="O3844" s="3"/>
    </row>
    <row r="3845" spans="1:15" s="4" customFormat="1" ht="10.5">
      <c r="A3845" s="1"/>
      <c r="B3845" s="2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55"/>
      <c r="O3845" s="3"/>
    </row>
    <row r="3846" spans="1:15" s="4" customFormat="1" ht="10.5">
      <c r="A3846" s="1"/>
      <c r="B3846" s="2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55"/>
      <c r="O3846" s="3"/>
    </row>
    <row r="3847" spans="1:15" s="4" customFormat="1" ht="10.5">
      <c r="A3847" s="1"/>
      <c r="B3847" s="2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55"/>
      <c r="O3847" s="3"/>
    </row>
    <row r="3848" spans="1:15" s="4" customFormat="1" ht="10.5">
      <c r="A3848" s="1"/>
      <c r="B3848" s="2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55"/>
      <c r="O3848" s="3"/>
    </row>
    <row r="3849" spans="1:15" s="4" customFormat="1" ht="10.5">
      <c r="A3849" s="1"/>
      <c r="B3849" s="2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55"/>
      <c r="O3849" s="3"/>
    </row>
    <row r="3850" spans="1:15" s="4" customFormat="1" ht="10.5">
      <c r="A3850" s="1"/>
      <c r="B3850" s="2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55"/>
      <c r="O3850" s="3"/>
    </row>
    <row r="3851" spans="1:15" s="4" customFormat="1" ht="10.5">
      <c r="A3851" s="1"/>
      <c r="B3851" s="2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55"/>
      <c r="O3851" s="3"/>
    </row>
    <row r="3852" spans="1:15" s="4" customFormat="1" ht="10.5">
      <c r="A3852" s="1"/>
      <c r="B3852" s="2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55"/>
      <c r="O3852" s="3"/>
    </row>
    <row r="3853" spans="1:15" s="4" customFormat="1" ht="10.5">
      <c r="A3853" s="1"/>
      <c r="B3853" s="2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55"/>
      <c r="O3853" s="3"/>
    </row>
    <row r="3854" spans="1:15" s="4" customFormat="1" ht="10.5">
      <c r="A3854" s="1"/>
      <c r="B3854" s="2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55"/>
      <c r="O3854" s="3"/>
    </row>
    <row r="3855" spans="1:15" s="4" customFormat="1" ht="10.5">
      <c r="A3855" s="1"/>
      <c r="B3855" s="2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55"/>
      <c r="O3855" s="3"/>
    </row>
    <row r="3856" spans="1:15" s="4" customFormat="1" ht="10.5">
      <c r="A3856" s="1"/>
      <c r="B3856" s="2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55"/>
      <c r="O3856" s="3"/>
    </row>
    <row r="3857" spans="1:15" s="4" customFormat="1" ht="10.5">
      <c r="A3857" s="1"/>
      <c r="B3857" s="2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55"/>
      <c r="O3857" s="3"/>
    </row>
    <row r="3858" spans="1:15" s="4" customFormat="1" ht="10.5">
      <c r="A3858" s="1"/>
      <c r="B3858" s="2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55"/>
      <c r="O3858" s="3"/>
    </row>
    <row r="3859" spans="1:15" s="4" customFormat="1" ht="10.5">
      <c r="A3859" s="1"/>
      <c r="B3859" s="2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55"/>
      <c r="O3859" s="3"/>
    </row>
    <row r="3860" spans="1:15" s="4" customFormat="1" ht="10.5">
      <c r="A3860" s="1"/>
      <c r="B3860" s="2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55"/>
      <c r="O3860" s="3"/>
    </row>
    <row r="3861" spans="1:15" s="4" customFormat="1" ht="10.5">
      <c r="A3861" s="1"/>
      <c r="B3861" s="2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55"/>
      <c r="O3861" s="3"/>
    </row>
    <row r="3862" spans="1:15" s="4" customFormat="1" ht="10.5">
      <c r="A3862" s="1"/>
      <c r="B3862" s="2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55"/>
      <c r="O3862" s="3"/>
    </row>
    <row r="3863" spans="1:15" s="4" customFormat="1" ht="10.5">
      <c r="A3863" s="1"/>
      <c r="B3863" s="2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55"/>
      <c r="O3863" s="3"/>
    </row>
    <row r="3864" spans="1:15" s="4" customFormat="1" ht="10.5">
      <c r="A3864" s="1"/>
      <c r="B3864" s="2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55"/>
      <c r="O3864" s="3"/>
    </row>
    <row r="3865" spans="1:15" s="4" customFormat="1" ht="10.5">
      <c r="A3865" s="1"/>
      <c r="B3865" s="2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55"/>
      <c r="O3865" s="3"/>
    </row>
    <row r="3866" spans="1:15" s="4" customFormat="1" ht="10.5">
      <c r="A3866" s="1"/>
      <c r="B3866" s="2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55"/>
      <c r="O3866" s="3"/>
    </row>
    <row r="3867" spans="1:15" s="4" customFormat="1" ht="10.5">
      <c r="A3867" s="1"/>
      <c r="B3867" s="2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55"/>
      <c r="O3867" s="3"/>
    </row>
    <row r="3868" spans="1:15" s="4" customFormat="1" ht="10.5">
      <c r="A3868" s="1"/>
      <c r="B3868" s="2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55"/>
      <c r="O3868" s="3"/>
    </row>
    <row r="3869" spans="1:15" s="4" customFormat="1" ht="10.5">
      <c r="A3869" s="1"/>
      <c r="B3869" s="2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55"/>
      <c r="O3869" s="3"/>
    </row>
    <row r="3870" spans="1:15" s="4" customFormat="1" ht="10.5">
      <c r="A3870" s="1"/>
      <c r="B3870" s="2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55"/>
      <c r="O3870" s="3"/>
    </row>
    <row r="3871" spans="1:15" s="4" customFormat="1" ht="10.5">
      <c r="A3871" s="1"/>
      <c r="B3871" s="2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55"/>
      <c r="O3871" s="3"/>
    </row>
    <row r="3872" spans="1:15" s="4" customFormat="1" ht="10.5">
      <c r="A3872" s="1"/>
      <c r="B3872" s="2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55"/>
      <c r="O3872" s="3"/>
    </row>
    <row r="3873" spans="1:15" s="4" customFormat="1" ht="10.5">
      <c r="A3873" s="1"/>
      <c r="B3873" s="2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55"/>
      <c r="O3873" s="3"/>
    </row>
    <row r="3874" spans="1:15" s="4" customFormat="1" ht="10.5">
      <c r="A3874" s="1"/>
      <c r="B3874" s="2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55"/>
      <c r="O3874" s="3"/>
    </row>
    <row r="3875" spans="1:15" s="4" customFormat="1" ht="10.5">
      <c r="A3875" s="1"/>
      <c r="B3875" s="2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55"/>
      <c r="O3875" s="3"/>
    </row>
    <row r="3876" spans="1:15" s="4" customFormat="1" ht="10.5">
      <c r="A3876" s="1"/>
      <c r="B3876" s="2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55"/>
      <c r="O3876" s="3"/>
    </row>
    <row r="3877" spans="1:15" s="4" customFormat="1" ht="10.5">
      <c r="A3877" s="1"/>
      <c r="B3877" s="2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55"/>
      <c r="O3877" s="3"/>
    </row>
    <row r="3878" spans="1:15" s="4" customFormat="1" ht="10.5">
      <c r="A3878" s="1"/>
      <c r="B3878" s="2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55"/>
      <c r="O3878" s="3"/>
    </row>
    <row r="3879" spans="1:15" s="4" customFormat="1" ht="10.5">
      <c r="A3879" s="1"/>
      <c r="B3879" s="2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55"/>
      <c r="O3879" s="3"/>
    </row>
    <row r="3880" spans="1:15" s="4" customFormat="1" ht="10.5">
      <c r="A3880" s="1"/>
      <c r="B3880" s="2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55"/>
      <c r="O3880" s="3"/>
    </row>
    <row r="3881" spans="1:15" s="4" customFormat="1" ht="10.5">
      <c r="A3881" s="1"/>
      <c r="B3881" s="2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55"/>
      <c r="O3881" s="3"/>
    </row>
    <row r="3882" spans="1:15" s="4" customFormat="1" ht="10.5">
      <c r="A3882" s="1"/>
      <c r="B3882" s="2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55"/>
      <c r="O3882" s="3"/>
    </row>
    <row r="3883" spans="1:15" s="4" customFormat="1" ht="10.5">
      <c r="A3883" s="1"/>
      <c r="B3883" s="2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55"/>
      <c r="O3883" s="3"/>
    </row>
    <row r="3884" spans="1:15" s="4" customFormat="1" ht="10.5">
      <c r="A3884" s="1"/>
      <c r="B3884" s="2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55"/>
      <c r="O3884" s="3"/>
    </row>
    <row r="3885" spans="1:15" s="4" customFormat="1" ht="10.5">
      <c r="A3885" s="1"/>
      <c r="B3885" s="2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55"/>
      <c r="O3885" s="3"/>
    </row>
    <row r="3886" spans="1:15" s="4" customFormat="1" ht="10.5">
      <c r="A3886" s="1"/>
      <c r="B3886" s="2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55"/>
      <c r="O3886" s="3"/>
    </row>
    <row r="3887" spans="1:15" s="4" customFormat="1" ht="10.5">
      <c r="A3887" s="1"/>
      <c r="B3887" s="2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55"/>
      <c r="O3887" s="3"/>
    </row>
    <row r="3888" spans="1:15" s="4" customFormat="1" ht="10.5">
      <c r="A3888" s="1"/>
      <c r="B3888" s="2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55"/>
      <c r="O3888" s="3"/>
    </row>
    <row r="3889" spans="1:15" s="4" customFormat="1" ht="10.5">
      <c r="A3889" s="1"/>
      <c r="B3889" s="2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55"/>
      <c r="O3889" s="3"/>
    </row>
    <row r="3890" spans="1:15" s="4" customFormat="1" ht="10.5">
      <c r="A3890" s="1"/>
      <c r="B3890" s="2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55"/>
      <c r="O3890" s="3"/>
    </row>
    <row r="3891" spans="1:15" s="4" customFormat="1" ht="10.5">
      <c r="A3891" s="1"/>
      <c r="B3891" s="2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55"/>
      <c r="O3891" s="3"/>
    </row>
    <row r="3892" spans="1:15" s="4" customFormat="1" ht="10.5">
      <c r="A3892" s="1"/>
      <c r="B3892" s="2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55"/>
      <c r="O3892" s="3"/>
    </row>
    <row r="3893" spans="1:15" s="4" customFormat="1" ht="10.5">
      <c r="A3893" s="1"/>
      <c r="B3893" s="2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55"/>
      <c r="O3893" s="3"/>
    </row>
    <row r="3894" spans="1:15" s="4" customFormat="1" ht="10.5">
      <c r="A3894" s="1"/>
      <c r="B3894" s="2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55"/>
      <c r="O3894" s="3"/>
    </row>
    <row r="3895" spans="1:15" s="4" customFormat="1" ht="10.5">
      <c r="A3895" s="1"/>
      <c r="B3895" s="2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55"/>
      <c r="O3895" s="3"/>
    </row>
    <row r="3896" spans="1:15" s="4" customFormat="1" ht="10.5">
      <c r="A3896" s="1"/>
      <c r="B3896" s="2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55"/>
      <c r="O3896" s="3"/>
    </row>
    <row r="3897" spans="1:15" s="4" customFormat="1" ht="10.5">
      <c r="A3897" s="1"/>
      <c r="B3897" s="2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55"/>
      <c r="O3897" s="3"/>
    </row>
    <row r="3898" spans="1:15" s="4" customFormat="1" ht="10.5">
      <c r="A3898" s="1"/>
      <c r="B3898" s="2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55"/>
      <c r="O3898" s="3"/>
    </row>
    <row r="3899" spans="1:15" s="4" customFormat="1" ht="10.5">
      <c r="A3899" s="1"/>
      <c r="B3899" s="2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55"/>
      <c r="O3899" s="3"/>
    </row>
    <row r="3900" spans="1:15" s="4" customFormat="1" ht="10.5">
      <c r="A3900" s="1"/>
      <c r="B3900" s="2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55"/>
      <c r="O3900" s="3"/>
    </row>
    <row r="3901" spans="1:15" s="4" customFormat="1" ht="10.5">
      <c r="A3901" s="1"/>
      <c r="B3901" s="2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55"/>
      <c r="O3901" s="3"/>
    </row>
    <row r="3902" spans="1:15" s="4" customFormat="1" ht="10.5">
      <c r="A3902" s="1"/>
      <c r="B3902" s="2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55"/>
      <c r="O3902" s="3"/>
    </row>
    <row r="3903" spans="1:15" s="4" customFormat="1" ht="10.5">
      <c r="A3903" s="1"/>
      <c r="B3903" s="2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55"/>
      <c r="O3903" s="3"/>
    </row>
    <row r="3904" spans="1:15" s="4" customFormat="1" ht="10.5">
      <c r="A3904" s="1"/>
      <c r="B3904" s="2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55"/>
      <c r="O3904" s="3"/>
    </row>
    <row r="3905" spans="1:15" s="4" customFormat="1" ht="10.5">
      <c r="A3905" s="1"/>
      <c r="B3905" s="2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55"/>
      <c r="O3905" s="3"/>
    </row>
    <row r="3906" spans="1:15" s="4" customFormat="1" ht="10.5">
      <c r="A3906" s="1"/>
      <c r="B3906" s="2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55"/>
      <c r="O3906" s="3"/>
    </row>
    <row r="3907" spans="1:15" s="4" customFormat="1" ht="10.5">
      <c r="A3907" s="1"/>
      <c r="B3907" s="2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55"/>
      <c r="O3907" s="3"/>
    </row>
    <row r="3908" spans="1:15" s="4" customFormat="1" ht="10.5">
      <c r="A3908" s="1"/>
      <c r="B3908" s="2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55"/>
      <c r="O3908" s="3"/>
    </row>
    <row r="3909" spans="1:15" s="4" customFormat="1" ht="10.5">
      <c r="A3909" s="1"/>
      <c r="B3909" s="2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55"/>
      <c r="O3909" s="3"/>
    </row>
    <row r="3910" spans="1:15" s="4" customFormat="1" ht="10.5">
      <c r="A3910" s="1"/>
      <c r="B3910" s="2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55"/>
      <c r="O3910" s="3"/>
    </row>
    <row r="3911" spans="1:15" s="4" customFormat="1" ht="10.5">
      <c r="A3911" s="1"/>
      <c r="B3911" s="2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55"/>
      <c r="O3911" s="3"/>
    </row>
    <row r="3912" spans="1:15" s="4" customFormat="1" ht="10.5">
      <c r="A3912" s="1"/>
      <c r="B3912" s="2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55"/>
      <c r="O3912" s="3"/>
    </row>
    <row r="3913" spans="1:15" s="4" customFormat="1" ht="10.5">
      <c r="A3913" s="1"/>
      <c r="B3913" s="2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55"/>
      <c r="O3913" s="3"/>
    </row>
    <row r="3914" spans="1:15" s="4" customFormat="1" ht="10.5">
      <c r="A3914" s="1"/>
      <c r="B3914" s="2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55"/>
      <c r="O3914" s="3"/>
    </row>
    <row r="3915" spans="1:15" s="4" customFormat="1" ht="10.5">
      <c r="A3915" s="1"/>
      <c r="B3915" s="2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55"/>
      <c r="O3915" s="3"/>
    </row>
    <row r="3916" spans="1:15" s="4" customFormat="1" ht="10.5">
      <c r="A3916" s="1"/>
      <c r="B3916" s="2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55"/>
      <c r="O3916" s="3"/>
    </row>
    <row r="3917" spans="1:15" s="4" customFormat="1" ht="10.5">
      <c r="A3917" s="1"/>
      <c r="B3917" s="2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55"/>
      <c r="O3917" s="3"/>
    </row>
    <row r="3918" spans="1:15" s="4" customFormat="1" ht="10.5">
      <c r="A3918" s="1"/>
      <c r="B3918" s="2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55"/>
      <c r="O3918" s="3"/>
    </row>
    <row r="3919" spans="1:15" s="4" customFormat="1" ht="10.5">
      <c r="A3919" s="1"/>
      <c r="B3919" s="2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55"/>
      <c r="O3919" s="3"/>
    </row>
    <row r="3920" spans="1:15" s="4" customFormat="1" ht="10.5">
      <c r="A3920" s="1"/>
      <c r="B3920" s="2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55"/>
      <c r="O3920" s="3"/>
    </row>
    <row r="3921" spans="1:15" s="4" customFormat="1" ht="10.5">
      <c r="A3921" s="1"/>
      <c r="B3921" s="2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55"/>
      <c r="O3921" s="3"/>
    </row>
    <row r="3922" spans="1:15" s="4" customFormat="1" ht="10.5">
      <c r="A3922" s="1"/>
      <c r="B3922" s="2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55"/>
      <c r="O3922" s="3"/>
    </row>
    <row r="3923" spans="1:15" s="4" customFormat="1" ht="10.5">
      <c r="A3923" s="1"/>
      <c r="B3923" s="2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55"/>
      <c r="O3923" s="3"/>
    </row>
    <row r="3924" spans="1:15" s="4" customFormat="1" ht="10.5">
      <c r="A3924" s="1"/>
      <c r="B3924" s="2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55"/>
      <c r="O3924" s="3"/>
    </row>
    <row r="3925" spans="1:15" s="4" customFormat="1" ht="10.5">
      <c r="A3925" s="1"/>
      <c r="B3925" s="2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55"/>
      <c r="O3925" s="3"/>
    </row>
    <row r="3926" spans="1:15" s="4" customFormat="1" ht="10.5">
      <c r="A3926" s="1"/>
      <c r="B3926" s="2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55"/>
      <c r="O3926" s="3"/>
    </row>
    <row r="3927" spans="1:15" s="4" customFormat="1" ht="10.5">
      <c r="A3927" s="1"/>
      <c r="B3927" s="2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55"/>
      <c r="O3927" s="3"/>
    </row>
    <row r="3928" spans="1:15" s="4" customFormat="1" ht="10.5">
      <c r="A3928" s="1"/>
      <c r="B3928" s="2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55"/>
      <c r="O3928" s="3"/>
    </row>
    <row r="3929" spans="1:15" s="4" customFormat="1" ht="10.5">
      <c r="A3929" s="1"/>
      <c r="B3929" s="2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55"/>
      <c r="O3929" s="3"/>
    </row>
    <row r="3930" spans="1:15" s="4" customFormat="1" ht="10.5">
      <c r="A3930" s="1"/>
      <c r="B3930" s="2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55"/>
      <c r="O3930" s="3"/>
    </row>
    <row r="3931" spans="1:15" s="4" customFormat="1" ht="10.5">
      <c r="A3931" s="1"/>
      <c r="B3931" s="2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55"/>
      <c r="O3931" s="3"/>
    </row>
    <row r="3932" spans="1:15" s="4" customFormat="1" ht="10.5">
      <c r="A3932" s="1"/>
      <c r="B3932" s="2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55"/>
      <c r="O3932" s="3"/>
    </row>
    <row r="3933" spans="1:15" s="4" customFormat="1" ht="10.5">
      <c r="A3933" s="1"/>
      <c r="B3933" s="2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55"/>
      <c r="O3933" s="3"/>
    </row>
    <row r="3934" spans="1:15" s="4" customFormat="1" ht="10.5">
      <c r="A3934" s="1"/>
      <c r="B3934" s="2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55"/>
      <c r="O3934" s="3"/>
    </row>
    <row r="3935" spans="1:15" s="4" customFormat="1" ht="10.5">
      <c r="A3935" s="1"/>
      <c r="B3935" s="2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55"/>
      <c r="O3935" s="3"/>
    </row>
    <row r="3936" spans="1:15" s="4" customFormat="1" ht="10.5">
      <c r="A3936" s="1"/>
      <c r="B3936" s="2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55"/>
      <c r="O3936" s="3"/>
    </row>
    <row r="3937" spans="1:15" s="4" customFormat="1" ht="10.5">
      <c r="A3937" s="1"/>
      <c r="B3937" s="2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55"/>
      <c r="O3937" s="3"/>
    </row>
    <row r="3938" spans="1:15" s="4" customFormat="1" ht="10.5">
      <c r="A3938" s="1"/>
      <c r="B3938" s="2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55"/>
      <c r="O3938" s="3"/>
    </row>
    <row r="3939" spans="1:15" s="4" customFormat="1" ht="10.5">
      <c r="A3939" s="1"/>
      <c r="B3939" s="2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55"/>
      <c r="O3939" s="3"/>
    </row>
    <row r="3940" spans="1:15" s="4" customFormat="1" ht="10.5">
      <c r="A3940" s="1"/>
      <c r="B3940" s="2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55"/>
      <c r="O3940" s="3"/>
    </row>
    <row r="3941" spans="1:15" s="4" customFormat="1" ht="10.5">
      <c r="A3941" s="1"/>
      <c r="B3941" s="2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55"/>
      <c r="O3941" s="3"/>
    </row>
    <row r="3942" spans="1:15" s="4" customFormat="1" ht="10.5">
      <c r="A3942" s="1"/>
      <c r="B3942" s="2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55"/>
      <c r="O3942" s="3"/>
    </row>
    <row r="3943" spans="1:15" s="4" customFormat="1" ht="10.5">
      <c r="A3943" s="1"/>
      <c r="B3943" s="2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55"/>
      <c r="O3943" s="3"/>
    </row>
    <row r="3944" spans="1:15" s="4" customFormat="1" ht="10.5">
      <c r="A3944" s="1"/>
      <c r="B3944" s="2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55"/>
      <c r="O3944" s="3"/>
    </row>
    <row r="3945" spans="1:15" s="4" customFormat="1" ht="10.5">
      <c r="A3945" s="1"/>
      <c r="B3945" s="2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55"/>
      <c r="O3945" s="3"/>
    </row>
    <row r="3946" spans="1:15" s="4" customFormat="1" ht="10.5">
      <c r="A3946" s="1"/>
      <c r="B3946" s="2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55"/>
      <c r="O3946" s="3"/>
    </row>
    <row r="3947" spans="1:15" s="4" customFormat="1" ht="10.5">
      <c r="A3947" s="1"/>
      <c r="B3947" s="2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55"/>
      <c r="O3947" s="3"/>
    </row>
    <row r="3948" spans="1:15" s="4" customFormat="1" ht="10.5">
      <c r="A3948" s="1"/>
      <c r="B3948" s="2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55"/>
      <c r="O3948" s="3"/>
    </row>
    <row r="3949" spans="1:15" s="4" customFormat="1" ht="10.5">
      <c r="A3949" s="1"/>
      <c r="B3949" s="2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55"/>
      <c r="O3949" s="3"/>
    </row>
    <row r="3950" spans="1:15" s="4" customFormat="1" ht="10.5">
      <c r="A3950" s="1"/>
      <c r="B3950" s="2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55"/>
      <c r="O3950" s="3"/>
    </row>
    <row r="3951" spans="1:15" s="4" customFormat="1" ht="10.5">
      <c r="A3951" s="1"/>
      <c r="B3951" s="2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55"/>
      <c r="O3951" s="3"/>
    </row>
    <row r="3952" spans="1:15" s="4" customFormat="1" ht="10.5">
      <c r="A3952" s="1"/>
      <c r="B3952" s="2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55"/>
      <c r="O3952" s="3"/>
    </row>
    <row r="3953" spans="1:15" s="4" customFormat="1" ht="10.5">
      <c r="A3953" s="1"/>
      <c r="B3953" s="2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55"/>
      <c r="O3953" s="3"/>
    </row>
    <row r="3954" spans="1:15" s="4" customFormat="1" ht="10.5">
      <c r="A3954" s="1"/>
      <c r="B3954" s="2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55"/>
      <c r="O3954" s="3"/>
    </row>
    <row r="3955" spans="1:15" s="4" customFormat="1" ht="10.5">
      <c r="A3955" s="1"/>
      <c r="B3955" s="2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55"/>
      <c r="O3955" s="3"/>
    </row>
    <row r="3956" spans="1:15" s="4" customFormat="1" ht="10.5">
      <c r="A3956" s="1"/>
      <c r="B3956" s="2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55"/>
      <c r="O3956" s="3"/>
    </row>
    <row r="3957" spans="1:15" s="4" customFormat="1" ht="10.5">
      <c r="A3957" s="1"/>
      <c r="B3957" s="2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55"/>
      <c r="O3957" s="3"/>
    </row>
    <row r="3958" spans="1:15" s="4" customFormat="1" ht="10.5">
      <c r="A3958" s="1"/>
      <c r="B3958" s="2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55"/>
      <c r="O3958" s="3"/>
    </row>
    <row r="3959" spans="1:15" s="4" customFormat="1" ht="10.5">
      <c r="A3959" s="1"/>
      <c r="B3959" s="2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55"/>
      <c r="O3959" s="3"/>
    </row>
    <row r="3960" spans="1:15" s="4" customFormat="1" ht="10.5">
      <c r="A3960" s="1"/>
      <c r="B3960" s="2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55"/>
      <c r="O3960" s="3"/>
    </row>
    <row r="3961" spans="1:15" s="4" customFormat="1" ht="10.5">
      <c r="A3961" s="1"/>
      <c r="B3961" s="2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55"/>
      <c r="O3961" s="3"/>
    </row>
    <row r="3962" spans="1:15" s="4" customFormat="1" ht="10.5">
      <c r="A3962" s="1"/>
      <c r="B3962" s="2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55"/>
      <c r="O3962" s="3"/>
    </row>
    <row r="3963" spans="1:15" s="4" customFormat="1" ht="10.5">
      <c r="A3963" s="1"/>
      <c r="B3963" s="2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55"/>
      <c r="O3963" s="3"/>
    </row>
    <row r="3964" spans="1:15" s="4" customFormat="1" ht="10.5">
      <c r="A3964" s="1"/>
      <c r="B3964" s="2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55"/>
      <c r="O3964" s="3"/>
    </row>
    <row r="3965" spans="1:15" s="4" customFormat="1" ht="10.5">
      <c r="A3965" s="1"/>
      <c r="B3965" s="2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55"/>
      <c r="O3965" s="3"/>
    </row>
    <row r="3966" spans="1:15" s="4" customFormat="1" ht="10.5">
      <c r="A3966" s="1"/>
      <c r="B3966" s="2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55"/>
      <c r="O3966" s="3"/>
    </row>
    <row r="3967" spans="1:15" s="4" customFormat="1" ht="10.5">
      <c r="A3967" s="1"/>
      <c r="B3967" s="2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55"/>
      <c r="O3967" s="3"/>
    </row>
    <row r="3968" spans="1:15" s="4" customFormat="1" ht="10.5">
      <c r="A3968" s="1"/>
      <c r="B3968" s="2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55"/>
      <c r="O3968" s="3"/>
    </row>
    <row r="3969" spans="1:15" s="4" customFormat="1" ht="10.5">
      <c r="A3969" s="1"/>
      <c r="B3969" s="2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55"/>
      <c r="O3969" s="3"/>
    </row>
    <row r="3970" spans="1:15" s="4" customFormat="1" ht="10.5">
      <c r="A3970" s="1"/>
      <c r="B3970" s="2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55"/>
      <c r="O3970" s="3"/>
    </row>
    <row r="3971" spans="1:15" s="4" customFormat="1" ht="10.5">
      <c r="A3971" s="1"/>
      <c r="B3971" s="2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55"/>
      <c r="O3971" s="3"/>
    </row>
    <row r="3972" spans="1:15" s="4" customFormat="1" ht="10.5">
      <c r="A3972" s="1"/>
      <c r="B3972" s="2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55"/>
      <c r="O3972" s="3"/>
    </row>
    <row r="3973" spans="1:15" s="4" customFormat="1" ht="10.5">
      <c r="A3973" s="1"/>
      <c r="B3973" s="2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55"/>
      <c r="O3973" s="3"/>
    </row>
    <row r="3974" spans="1:15" s="4" customFormat="1" ht="10.5">
      <c r="A3974" s="1"/>
      <c r="B3974" s="2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55"/>
      <c r="O3974" s="3"/>
    </row>
    <row r="3975" spans="1:15" s="4" customFormat="1" ht="10.5">
      <c r="A3975" s="1"/>
      <c r="B3975" s="2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55"/>
      <c r="O3975" s="3"/>
    </row>
    <row r="3976" spans="1:15" s="4" customFormat="1" ht="10.5">
      <c r="A3976" s="1"/>
      <c r="B3976" s="2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55"/>
      <c r="O3976" s="3"/>
    </row>
    <row r="3977" spans="1:15" s="4" customFormat="1" ht="10.5">
      <c r="A3977" s="1"/>
      <c r="B3977" s="2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55"/>
      <c r="O3977" s="3"/>
    </row>
    <row r="3978" spans="1:15" s="4" customFormat="1" ht="10.5">
      <c r="A3978" s="1"/>
      <c r="B3978" s="2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55"/>
      <c r="O3978" s="3"/>
    </row>
    <row r="3979" spans="1:15" s="4" customFormat="1" ht="10.5">
      <c r="A3979" s="1"/>
      <c r="B3979" s="2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55"/>
      <c r="O3979" s="3"/>
    </row>
    <row r="3980" spans="1:15" s="4" customFormat="1" ht="10.5">
      <c r="A3980" s="1"/>
      <c r="B3980" s="2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55"/>
      <c r="O3980" s="3"/>
    </row>
    <row r="3981" spans="1:15" s="4" customFormat="1" ht="10.5">
      <c r="A3981" s="1"/>
      <c r="B3981" s="2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55"/>
      <c r="O3981" s="3"/>
    </row>
    <row r="3982" spans="1:15" s="4" customFormat="1" ht="10.5">
      <c r="A3982" s="1"/>
      <c r="B3982" s="2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55"/>
      <c r="O3982" s="3"/>
    </row>
    <row r="3983" spans="1:15" s="4" customFormat="1" ht="10.5">
      <c r="A3983" s="1"/>
      <c r="B3983" s="2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55"/>
      <c r="O3983" s="3"/>
    </row>
    <row r="3984" spans="1:15" s="4" customFormat="1" ht="10.5">
      <c r="A3984" s="1"/>
      <c r="B3984" s="2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55"/>
      <c r="O3984" s="3"/>
    </row>
    <row r="3985" spans="1:15" s="4" customFormat="1" ht="10.5">
      <c r="A3985" s="1"/>
      <c r="B3985" s="2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55"/>
      <c r="O3985" s="3"/>
    </row>
    <row r="3986" spans="1:15" s="4" customFormat="1" ht="10.5">
      <c r="A3986" s="1"/>
      <c r="B3986" s="2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55"/>
      <c r="O3986" s="3"/>
    </row>
    <row r="3987" spans="1:15" s="4" customFormat="1" ht="10.5">
      <c r="A3987" s="1"/>
      <c r="B3987" s="2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55"/>
      <c r="O3987" s="3"/>
    </row>
    <row r="3988" spans="1:15" s="4" customFormat="1" ht="10.5">
      <c r="A3988" s="1"/>
      <c r="B3988" s="2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55"/>
      <c r="O3988" s="3"/>
    </row>
    <row r="3989" spans="1:15" s="4" customFormat="1" ht="10.5">
      <c r="A3989" s="1"/>
      <c r="B3989" s="2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55"/>
      <c r="O3989" s="3"/>
    </row>
    <row r="3990" spans="1:15" s="4" customFormat="1" ht="10.5">
      <c r="A3990" s="1"/>
      <c r="B3990" s="2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55"/>
      <c r="O3990" s="3"/>
    </row>
    <row r="3991" spans="1:15" s="4" customFormat="1" ht="10.5">
      <c r="A3991" s="1"/>
      <c r="B3991" s="2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55"/>
      <c r="O3991" s="3"/>
    </row>
    <row r="3992" spans="1:15" s="4" customFormat="1" ht="10.5">
      <c r="A3992" s="1"/>
      <c r="B3992" s="2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55"/>
      <c r="O3992" s="3"/>
    </row>
    <row r="3993" spans="1:15" s="4" customFormat="1" ht="10.5">
      <c r="A3993" s="1"/>
      <c r="B3993" s="2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55"/>
      <c r="O3993" s="3"/>
    </row>
    <row r="3994" spans="1:15" s="4" customFormat="1" ht="10.5">
      <c r="A3994" s="1"/>
      <c r="B3994" s="2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55"/>
      <c r="O3994" s="3"/>
    </row>
    <row r="3995" spans="1:15" s="4" customFormat="1" ht="10.5">
      <c r="A3995" s="1"/>
      <c r="B3995" s="2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55"/>
      <c r="O3995" s="3"/>
    </row>
    <row r="3996" spans="1:15" s="4" customFormat="1" ht="10.5">
      <c r="A3996" s="1"/>
      <c r="B3996" s="2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55"/>
      <c r="O3996" s="3"/>
    </row>
    <row r="3997" spans="1:15" s="4" customFormat="1" ht="10.5">
      <c r="A3997" s="1"/>
      <c r="B3997" s="2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55"/>
      <c r="O3997" s="3"/>
    </row>
    <row r="3998" spans="1:15" s="4" customFormat="1" ht="10.5">
      <c r="A3998" s="1"/>
      <c r="B3998" s="2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55"/>
      <c r="O3998" s="3"/>
    </row>
    <row r="3999" spans="1:15" s="4" customFormat="1" ht="10.5">
      <c r="A3999" s="1"/>
      <c r="B3999" s="2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55"/>
      <c r="O3999" s="3"/>
    </row>
    <row r="4000" spans="1:15" s="4" customFormat="1" ht="10.5">
      <c r="A4000" s="1"/>
      <c r="B4000" s="2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55"/>
      <c r="O4000" s="3"/>
    </row>
    <row r="4001" spans="1:15" s="4" customFormat="1" ht="10.5">
      <c r="A4001" s="1"/>
      <c r="B4001" s="2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55"/>
      <c r="O4001" s="3"/>
    </row>
    <row r="4002" spans="1:15" s="4" customFormat="1" ht="10.5">
      <c r="A4002" s="1"/>
      <c r="B4002" s="2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55"/>
      <c r="O4002" s="3"/>
    </row>
    <row r="4003" spans="1:15" s="4" customFormat="1" ht="10.5">
      <c r="A4003" s="1"/>
      <c r="B4003" s="2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55"/>
      <c r="O4003" s="3"/>
    </row>
    <row r="4004" spans="1:15" s="4" customFormat="1" ht="10.5">
      <c r="A4004" s="1"/>
      <c r="B4004" s="2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55"/>
      <c r="O4004" s="3"/>
    </row>
    <row r="4005" spans="1:15" s="4" customFormat="1" ht="10.5">
      <c r="A4005" s="1"/>
      <c r="B4005" s="2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55"/>
      <c r="O4005" s="3"/>
    </row>
    <row r="4006" spans="1:15" s="4" customFormat="1" ht="10.5">
      <c r="A4006" s="1"/>
      <c r="B4006" s="2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55"/>
      <c r="O4006" s="3"/>
    </row>
    <row r="4007" spans="1:15" s="4" customFormat="1" ht="10.5">
      <c r="A4007" s="1"/>
      <c r="B4007" s="2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55"/>
      <c r="O4007" s="3"/>
    </row>
    <row r="4008" spans="1:15" s="4" customFormat="1" ht="10.5">
      <c r="A4008" s="1"/>
      <c r="B4008" s="2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55"/>
      <c r="O4008" s="3"/>
    </row>
    <row r="4009" spans="1:15" s="4" customFormat="1" ht="10.5">
      <c r="A4009" s="1"/>
      <c r="B4009" s="2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55"/>
      <c r="O4009" s="3"/>
    </row>
    <row r="4010" spans="1:15" s="4" customFormat="1" ht="10.5">
      <c r="A4010" s="1"/>
      <c r="B4010" s="2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55"/>
      <c r="O4010" s="3"/>
    </row>
    <row r="4011" spans="1:15" s="4" customFormat="1" ht="10.5">
      <c r="A4011" s="1"/>
      <c r="B4011" s="2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55"/>
      <c r="O4011" s="3"/>
    </row>
    <row r="4012" spans="1:15" s="4" customFormat="1" ht="10.5">
      <c r="A4012" s="1"/>
      <c r="B4012" s="2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55"/>
      <c r="O4012" s="3"/>
    </row>
    <row r="4013" spans="1:15" s="4" customFormat="1" ht="10.5">
      <c r="A4013" s="1"/>
      <c r="B4013" s="2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55"/>
      <c r="O4013" s="3"/>
    </row>
    <row r="4014" spans="1:15" s="4" customFormat="1" ht="10.5">
      <c r="A4014" s="1"/>
      <c r="B4014" s="2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55"/>
      <c r="O4014" s="3"/>
    </row>
    <row r="4015" spans="1:15" s="4" customFormat="1" ht="10.5">
      <c r="A4015" s="1"/>
      <c r="B4015" s="2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55"/>
      <c r="O4015" s="3"/>
    </row>
    <row r="4016" spans="1:15" s="4" customFormat="1" ht="10.5">
      <c r="A4016" s="1"/>
      <c r="B4016" s="2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55"/>
      <c r="O4016" s="3"/>
    </row>
    <row r="4017" spans="1:15" s="4" customFormat="1" ht="10.5">
      <c r="A4017" s="1"/>
      <c r="B4017" s="2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55"/>
      <c r="O4017" s="3"/>
    </row>
    <row r="4018" spans="1:15" s="4" customFormat="1" ht="10.5">
      <c r="A4018" s="1"/>
      <c r="B4018" s="2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55"/>
      <c r="O4018" s="3"/>
    </row>
    <row r="4019" spans="1:15" s="4" customFormat="1" ht="10.5">
      <c r="A4019" s="1"/>
      <c r="B4019" s="2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55"/>
      <c r="O4019" s="3"/>
    </row>
    <row r="4020" spans="1:15" s="4" customFormat="1" ht="10.5">
      <c r="A4020" s="1"/>
      <c r="B4020" s="2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55"/>
      <c r="O4020" s="3"/>
    </row>
    <row r="4021" spans="1:15" s="4" customFormat="1" ht="10.5">
      <c r="A4021" s="1"/>
      <c r="B4021" s="2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55"/>
      <c r="O4021" s="3"/>
    </row>
    <row r="4022" spans="1:15" s="4" customFormat="1" ht="10.5">
      <c r="A4022" s="1"/>
      <c r="B4022" s="2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55"/>
      <c r="O4022" s="3"/>
    </row>
    <row r="4023" spans="1:15" s="4" customFormat="1" ht="10.5">
      <c r="A4023" s="1"/>
      <c r="B4023" s="2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55"/>
      <c r="O4023" s="3"/>
    </row>
    <row r="4024" spans="1:15" s="4" customFormat="1" ht="10.5">
      <c r="A4024" s="1"/>
      <c r="B4024" s="2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55"/>
      <c r="O4024" s="3"/>
    </row>
    <row r="4025" spans="1:15" s="4" customFormat="1" ht="10.5">
      <c r="A4025" s="1"/>
      <c r="B4025" s="2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55"/>
      <c r="O4025" s="3"/>
    </row>
    <row r="4026" spans="1:15" s="4" customFormat="1" ht="10.5">
      <c r="A4026" s="1"/>
      <c r="B4026" s="2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55"/>
      <c r="O4026" s="3"/>
    </row>
    <row r="4027" spans="1:15" s="4" customFormat="1" ht="10.5">
      <c r="A4027" s="1"/>
      <c r="B4027" s="2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55"/>
      <c r="O4027" s="3"/>
    </row>
    <row r="4028" spans="1:15" s="4" customFormat="1" ht="10.5">
      <c r="A4028" s="1"/>
      <c r="B4028" s="2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55"/>
      <c r="O4028" s="3"/>
    </row>
    <row r="4029" spans="1:15" s="4" customFormat="1" ht="10.5">
      <c r="A4029" s="1"/>
      <c r="B4029" s="2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55"/>
      <c r="O4029" s="3"/>
    </row>
    <row r="4030" spans="1:15" s="4" customFormat="1" ht="10.5">
      <c r="A4030" s="1"/>
      <c r="B4030" s="2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55"/>
      <c r="O4030" s="3"/>
    </row>
    <row r="4031" spans="1:15" s="4" customFormat="1" ht="10.5">
      <c r="A4031" s="1"/>
      <c r="B4031" s="2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55"/>
      <c r="O4031" s="3"/>
    </row>
    <row r="4032" spans="1:15" s="4" customFormat="1" ht="10.5">
      <c r="A4032" s="1"/>
      <c r="B4032" s="2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55"/>
      <c r="O4032" s="3"/>
    </row>
    <row r="4033" spans="1:15" s="4" customFormat="1" ht="10.5">
      <c r="A4033" s="1"/>
      <c r="B4033" s="2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55"/>
      <c r="O4033" s="3"/>
    </row>
    <row r="4034" spans="1:15" s="4" customFormat="1" ht="10.5">
      <c r="A4034" s="1"/>
      <c r="B4034" s="2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55"/>
      <c r="O4034" s="3"/>
    </row>
    <row r="4035" spans="1:15" s="4" customFormat="1" ht="10.5">
      <c r="A4035" s="1"/>
      <c r="B4035" s="2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55"/>
      <c r="O4035" s="3"/>
    </row>
    <row r="4036" spans="1:15" s="4" customFormat="1" ht="10.5">
      <c r="A4036" s="1"/>
      <c r="B4036" s="2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55"/>
      <c r="O4036" s="3"/>
    </row>
    <row r="4037" spans="1:15" s="4" customFormat="1" ht="10.5">
      <c r="A4037" s="1"/>
      <c r="B4037" s="2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55"/>
      <c r="O4037" s="3"/>
    </row>
    <row r="4038" spans="1:15" s="4" customFormat="1" ht="10.5">
      <c r="A4038" s="1"/>
      <c r="B4038" s="2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55"/>
      <c r="O4038" s="3"/>
    </row>
    <row r="4039" spans="1:15" s="4" customFormat="1" ht="10.5">
      <c r="A4039" s="1"/>
      <c r="B4039" s="2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55"/>
      <c r="O4039" s="3"/>
    </row>
    <row r="4040" spans="1:15" s="4" customFormat="1" ht="10.5">
      <c r="A4040" s="1"/>
      <c r="B4040" s="2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55"/>
      <c r="O4040" s="3"/>
    </row>
    <row r="4041" spans="1:15" s="4" customFormat="1" ht="10.5">
      <c r="A4041" s="1"/>
      <c r="B4041" s="2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55"/>
      <c r="O4041" s="3"/>
    </row>
    <row r="4042" spans="1:15" s="4" customFormat="1" ht="10.5">
      <c r="A4042" s="1"/>
      <c r="B4042" s="2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55"/>
      <c r="O4042" s="3"/>
    </row>
    <row r="4043" spans="1:15" s="4" customFormat="1" ht="10.5">
      <c r="A4043" s="1"/>
      <c r="B4043" s="2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55"/>
      <c r="O4043" s="3"/>
    </row>
    <row r="4044" spans="1:15" s="4" customFormat="1" ht="10.5">
      <c r="A4044" s="1"/>
      <c r="B4044" s="2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55"/>
      <c r="O4044" s="3"/>
    </row>
    <row r="4045" spans="1:15" s="4" customFormat="1" ht="10.5">
      <c r="A4045" s="1"/>
      <c r="B4045" s="2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55"/>
      <c r="O4045" s="3"/>
    </row>
    <row r="4046" spans="1:15" s="4" customFormat="1" ht="10.5">
      <c r="A4046" s="1"/>
      <c r="B4046" s="2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55"/>
      <c r="O4046" s="3"/>
    </row>
    <row r="4047" spans="1:15" s="4" customFormat="1" ht="10.5">
      <c r="A4047" s="1"/>
      <c r="B4047" s="2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55"/>
      <c r="O4047" s="3"/>
    </row>
    <row r="4048" spans="1:15" s="4" customFormat="1" ht="10.5">
      <c r="A4048" s="1"/>
      <c r="B4048" s="2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55"/>
      <c r="O4048" s="3"/>
    </row>
    <row r="4049" spans="1:15" s="4" customFormat="1" ht="10.5">
      <c r="A4049" s="1"/>
      <c r="B4049" s="2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55"/>
      <c r="O4049" s="3"/>
    </row>
    <row r="4050" spans="1:15" s="4" customFormat="1" ht="10.5">
      <c r="A4050" s="1"/>
      <c r="B4050" s="2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55"/>
      <c r="O4050" s="3"/>
    </row>
    <row r="4051" spans="1:15" s="4" customFormat="1" ht="10.5">
      <c r="A4051" s="1"/>
      <c r="B4051" s="2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55"/>
      <c r="O4051" s="3"/>
    </row>
    <row r="4052" spans="1:15" s="4" customFormat="1" ht="10.5">
      <c r="A4052" s="1"/>
      <c r="B4052" s="2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55"/>
      <c r="O4052" s="3"/>
    </row>
    <row r="4053" spans="1:15" s="4" customFormat="1" ht="10.5">
      <c r="A4053" s="1"/>
      <c r="B4053" s="2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55"/>
      <c r="O4053" s="3"/>
    </row>
    <row r="4054" spans="1:15" s="4" customFormat="1" ht="10.5">
      <c r="A4054" s="1"/>
      <c r="B4054" s="2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55"/>
      <c r="O4054" s="3"/>
    </row>
    <row r="4055" spans="1:15" s="4" customFormat="1" ht="10.5">
      <c r="A4055" s="1"/>
      <c r="B4055" s="2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55"/>
      <c r="O4055" s="3"/>
    </row>
    <row r="4056" spans="1:15" s="4" customFormat="1" ht="10.5">
      <c r="A4056" s="1"/>
      <c r="B4056" s="2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55"/>
      <c r="O4056" s="3"/>
    </row>
    <row r="4057" spans="1:15" s="4" customFormat="1" ht="10.5">
      <c r="A4057" s="1"/>
      <c r="B4057" s="2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55"/>
      <c r="O4057" s="3"/>
    </row>
    <row r="4058" spans="1:15" s="4" customFormat="1" ht="10.5">
      <c r="A4058" s="1"/>
      <c r="B4058" s="2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55"/>
      <c r="O4058" s="3"/>
    </row>
    <row r="4059" spans="1:15" s="4" customFormat="1" ht="10.5">
      <c r="A4059" s="1"/>
      <c r="B4059" s="2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55"/>
      <c r="O4059" s="3"/>
    </row>
    <row r="4060" spans="1:15" s="4" customFormat="1" ht="10.5">
      <c r="A4060" s="1"/>
      <c r="B4060" s="2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55"/>
      <c r="O4060" s="3"/>
    </row>
    <row r="4061" spans="1:15" s="4" customFormat="1" ht="10.5">
      <c r="A4061" s="1"/>
      <c r="B4061" s="2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55"/>
      <c r="O4061" s="3"/>
    </row>
    <row r="4062" spans="1:15" s="4" customFormat="1" ht="10.5">
      <c r="A4062" s="1"/>
      <c r="B4062" s="2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55"/>
      <c r="O4062" s="3"/>
    </row>
    <row r="4063" spans="1:15" s="4" customFormat="1" ht="10.5">
      <c r="A4063" s="1"/>
      <c r="B4063" s="2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55"/>
      <c r="O4063" s="3"/>
    </row>
    <row r="4064" spans="1:15" s="4" customFormat="1" ht="10.5">
      <c r="A4064" s="1"/>
      <c r="B4064" s="2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55"/>
      <c r="O4064" s="3"/>
    </row>
    <row r="4065" spans="1:15" s="4" customFormat="1" ht="10.5">
      <c r="A4065" s="1"/>
      <c r="B4065" s="2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55"/>
      <c r="O4065" s="3"/>
    </row>
    <row r="4066" spans="1:15" s="4" customFormat="1" ht="10.5">
      <c r="A4066" s="1"/>
      <c r="B4066" s="2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55"/>
      <c r="O4066" s="3"/>
    </row>
    <row r="4067" spans="1:15" s="4" customFormat="1" ht="10.5">
      <c r="A4067" s="1"/>
      <c r="B4067" s="2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55"/>
      <c r="O4067" s="3"/>
    </row>
    <row r="4068" spans="1:15" s="4" customFormat="1" ht="10.5">
      <c r="A4068" s="1"/>
      <c r="B4068" s="2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55"/>
      <c r="O4068" s="3"/>
    </row>
    <row r="4069" spans="1:15" s="4" customFormat="1" ht="10.5">
      <c r="A4069" s="1"/>
      <c r="B4069" s="2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55"/>
      <c r="O4069" s="3"/>
    </row>
    <row r="4070" spans="1:15" s="4" customFormat="1" ht="10.5">
      <c r="A4070" s="1"/>
      <c r="B4070" s="2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55"/>
      <c r="O4070" s="3"/>
    </row>
    <row r="4071" spans="1:15" s="4" customFormat="1" ht="10.5">
      <c r="A4071" s="1"/>
      <c r="B4071" s="2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55"/>
      <c r="O4071" s="3"/>
    </row>
    <row r="4072" spans="1:15" s="4" customFormat="1" ht="10.5">
      <c r="A4072" s="1"/>
      <c r="B4072" s="2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55"/>
      <c r="O4072" s="3"/>
    </row>
    <row r="4073" spans="1:15" s="4" customFormat="1" ht="10.5">
      <c r="A4073" s="1"/>
      <c r="B4073" s="2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55"/>
      <c r="O4073" s="3"/>
    </row>
    <row r="4074" spans="1:15" s="4" customFormat="1" ht="10.5">
      <c r="A4074" s="1"/>
      <c r="B4074" s="2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55"/>
      <c r="O4074" s="3"/>
    </row>
    <row r="4075" spans="1:15" s="4" customFormat="1" ht="10.5">
      <c r="A4075" s="1"/>
      <c r="B4075" s="2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55"/>
      <c r="O4075" s="3"/>
    </row>
    <row r="4076" spans="1:15" s="4" customFormat="1" ht="10.5">
      <c r="A4076" s="1"/>
      <c r="B4076" s="2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55"/>
      <c r="O4076" s="3"/>
    </row>
    <row r="4077" spans="1:15" s="4" customFormat="1" ht="10.5">
      <c r="A4077" s="1"/>
      <c r="B4077" s="2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55"/>
      <c r="O4077" s="3"/>
    </row>
    <row r="4078" spans="1:15" s="4" customFormat="1" ht="10.5">
      <c r="A4078" s="1"/>
      <c r="B4078" s="2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55"/>
      <c r="O4078" s="3"/>
    </row>
    <row r="4079" spans="1:15" s="4" customFormat="1" ht="10.5">
      <c r="A4079" s="1"/>
      <c r="B4079" s="2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55"/>
      <c r="O4079" s="3"/>
    </row>
    <row r="4080" spans="1:15" s="4" customFormat="1" ht="10.5">
      <c r="A4080" s="1"/>
      <c r="B4080" s="2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55"/>
      <c r="O4080" s="3"/>
    </row>
    <row r="4081" spans="1:15" s="4" customFormat="1" ht="10.5">
      <c r="A4081" s="1"/>
      <c r="B4081" s="2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55"/>
      <c r="O4081" s="3"/>
    </row>
    <row r="4082" spans="1:15" s="4" customFormat="1" ht="10.5">
      <c r="A4082" s="1"/>
      <c r="B4082" s="2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55"/>
      <c r="O4082" s="3"/>
    </row>
    <row r="4083" spans="1:15" s="4" customFormat="1" ht="10.5">
      <c r="A4083" s="1"/>
      <c r="B4083" s="2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55"/>
      <c r="O4083" s="3"/>
    </row>
    <row r="4084" spans="1:15" s="4" customFormat="1" ht="10.5">
      <c r="A4084" s="1"/>
      <c r="B4084" s="2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55"/>
      <c r="O4084" s="3"/>
    </row>
    <row r="4085" spans="1:15" s="4" customFormat="1" ht="10.5">
      <c r="A4085" s="1"/>
      <c r="B4085" s="2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55"/>
      <c r="O4085" s="3"/>
    </row>
    <row r="4086" spans="1:15" s="4" customFormat="1" ht="10.5">
      <c r="A4086" s="1"/>
      <c r="B4086" s="2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55"/>
      <c r="O4086" s="3"/>
    </row>
    <row r="4087" spans="1:15" s="4" customFormat="1" ht="10.5">
      <c r="A4087" s="1"/>
      <c r="B4087" s="2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55"/>
      <c r="O4087" s="3"/>
    </row>
    <row r="4088" spans="1:15" s="4" customFormat="1" ht="10.5">
      <c r="A4088" s="1"/>
      <c r="B4088" s="2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55"/>
      <c r="O4088" s="3"/>
    </row>
    <row r="4089" spans="1:15" s="4" customFormat="1" ht="10.5">
      <c r="A4089" s="1"/>
      <c r="B4089" s="2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55"/>
      <c r="O4089" s="3"/>
    </row>
    <row r="4090" spans="1:15" s="4" customFormat="1" ht="10.5">
      <c r="A4090" s="1"/>
      <c r="B4090" s="2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55"/>
      <c r="O4090" s="3"/>
    </row>
    <row r="4091" spans="1:15" s="4" customFormat="1" ht="10.5">
      <c r="A4091" s="1"/>
      <c r="B4091" s="2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55"/>
      <c r="O4091" s="3"/>
    </row>
    <row r="4092" spans="1:15" s="4" customFormat="1" ht="10.5">
      <c r="A4092" s="1"/>
      <c r="B4092" s="2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55"/>
      <c r="O4092" s="3"/>
    </row>
    <row r="4093" spans="1:15" s="4" customFormat="1" ht="10.5">
      <c r="A4093" s="1"/>
      <c r="B4093" s="2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55"/>
      <c r="O4093" s="3"/>
    </row>
    <row r="4094" spans="1:15" s="4" customFormat="1" ht="10.5">
      <c r="A4094" s="1"/>
      <c r="B4094" s="2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55"/>
      <c r="O4094" s="3"/>
    </row>
    <row r="4095" spans="1:15" s="4" customFormat="1" ht="10.5">
      <c r="A4095" s="1"/>
      <c r="B4095" s="2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55"/>
      <c r="O4095" s="3"/>
    </row>
    <row r="4096" spans="1:15" s="4" customFormat="1" ht="10.5">
      <c r="A4096" s="1"/>
      <c r="B4096" s="2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55"/>
      <c r="O4096" s="3"/>
    </row>
    <row r="4097" spans="1:15" s="4" customFormat="1" ht="10.5">
      <c r="A4097" s="1"/>
      <c r="B4097" s="2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55"/>
      <c r="O4097" s="3"/>
    </row>
    <row r="4098" spans="1:15" s="4" customFormat="1" ht="10.5">
      <c r="A4098" s="1"/>
      <c r="B4098" s="2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55"/>
      <c r="O4098" s="3"/>
    </row>
    <row r="4099" spans="1:15" s="4" customFormat="1" ht="10.5">
      <c r="A4099" s="1"/>
      <c r="B4099" s="2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55"/>
      <c r="O4099" s="3"/>
    </row>
    <row r="4100" spans="1:15" s="4" customFormat="1" ht="10.5">
      <c r="A4100" s="1"/>
      <c r="B4100" s="2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55"/>
      <c r="O4100" s="3"/>
    </row>
    <row r="4101" spans="1:15" s="4" customFormat="1" ht="10.5">
      <c r="A4101" s="1"/>
      <c r="B4101" s="2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55"/>
      <c r="O4101" s="3"/>
    </row>
    <row r="4102" spans="1:15" s="4" customFormat="1" ht="10.5">
      <c r="A4102" s="1"/>
      <c r="B4102" s="2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55"/>
      <c r="O4102" s="3"/>
    </row>
    <row r="4103" spans="1:15" s="4" customFormat="1" ht="10.5">
      <c r="A4103" s="1"/>
      <c r="B4103" s="2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55"/>
      <c r="O4103" s="3"/>
    </row>
    <row r="4104" spans="1:15" s="4" customFormat="1" ht="10.5">
      <c r="A4104" s="1"/>
      <c r="B4104" s="2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55"/>
      <c r="O4104" s="3"/>
    </row>
    <row r="4105" spans="1:15" s="4" customFormat="1" ht="10.5">
      <c r="A4105" s="1"/>
      <c r="B4105" s="2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55"/>
      <c r="O4105" s="3"/>
    </row>
    <row r="4106" spans="1:15" s="4" customFormat="1" ht="10.5">
      <c r="A4106" s="1"/>
      <c r="B4106" s="2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55"/>
      <c r="O4106" s="3"/>
    </row>
    <row r="4107" spans="1:15" s="4" customFormat="1" ht="10.5">
      <c r="A4107" s="1"/>
      <c r="B4107" s="2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55"/>
      <c r="O4107" s="3"/>
    </row>
    <row r="4108" spans="1:15" s="4" customFormat="1" ht="10.5">
      <c r="A4108" s="1"/>
      <c r="B4108" s="2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55"/>
      <c r="O4108" s="3"/>
    </row>
    <row r="4109" spans="1:15" s="4" customFormat="1" ht="10.5">
      <c r="A4109" s="1"/>
      <c r="B4109" s="2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55"/>
      <c r="O4109" s="3"/>
    </row>
    <row r="4110" spans="1:15" s="4" customFormat="1" ht="10.5">
      <c r="A4110" s="1"/>
      <c r="B4110" s="2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55"/>
      <c r="O4110" s="3"/>
    </row>
    <row r="4111" spans="1:15" s="4" customFormat="1" ht="10.5">
      <c r="A4111" s="1"/>
      <c r="B4111" s="2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55"/>
      <c r="O4111" s="3"/>
    </row>
    <row r="4112" spans="1:15" s="4" customFormat="1" ht="10.5">
      <c r="A4112" s="1"/>
      <c r="B4112" s="2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55"/>
      <c r="O4112" s="3"/>
    </row>
    <row r="4113" spans="1:15" s="4" customFormat="1" ht="10.5">
      <c r="A4113" s="1"/>
      <c r="B4113" s="2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55"/>
      <c r="O4113" s="3"/>
    </row>
    <row r="4114" spans="1:15" s="4" customFormat="1" ht="10.5">
      <c r="A4114" s="1"/>
      <c r="B4114" s="2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55"/>
      <c r="O4114" s="3"/>
    </row>
    <row r="4115" spans="1:15" s="4" customFormat="1" ht="10.5">
      <c r="A4115" s="1"/>
      <c r="B4115" s="2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55"/>
      <c r="O4115" s="3"/>
    </row>
    <row r="4116" spans="1:15" s="4" customFormat="1" ht="10.5">
      <c r="A4116" s="1"/>
      <c r="B4116" s="2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55"/>
      <c r="O4116" s="3"/>
    </row>
    <row r="4117" spans="1:15" s="4" customFormat="1" ht="10.5">
      <c r="A4117" s="1"/>
      <c r="B4117" s="2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55"/>
      <c r="O4117" s="3"/>
    </row>
    <row r="4118" spans="1:15" s="4" customFormat="1" ht="10.5">
      <c r="A4118" s="1"/>
      <c r="B4118" s="2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55"/>
      <c r="O4118" s="3"/>
    </row>
    <row r="4119" spans="1:15" s="4" customFormat="1" ht="10.5">
      <c r="A4119" s="1"/>
      <c r="B4119" s="2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55"/>
      <c r="O4119" s="3"/>
    </row>
    <row r="4120" spans="1:15" s="4" customFormat="1" ht="10.5">
      <c r="A4120" s="1"/>
      <c r="B4120" s="2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55"/>
      <c r="O4120" s="3"/>
    </row>
    <row r="4121" spans="1:15" s="4" customFormat="1" ht="10.5">
      <c r="A4121" s="1"/>
      <c r="B4121" s="2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55"/>
      <c r="O4121" s="3"/>
    </row>
    <row r="4122" spans="1:15" s="4" customFormat="1" ht="10.5">
      <c r="A4122" s="1"/>
      <c r="B4122" s="2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55"/>
      <c r="O4122" s="3"/>
    </row>
    <row r="4123" spans="1:15" s="4" customFormat="1" ht="10.5">
      <c r="A4123" s="1"/>
      <c r="B4123" s="2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55"/>
      <c r="O4123" s="3"/>
    </row>
    <row r="4124" spans="1:15" s="4" customFormat="1" ht="10.5">
      <c r="A4124" s="1"/>
      <c r="B4124" s="2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55"/>
      <c r="O4124" s="3"/>
    </row>
    <row r="4125" spans="1:15" s="4" customFormat="1" ht="10.5">
      <c r="A4125" s="1"/>
      <c r="B4125" s="2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55"/>
      <c r="O4125" s="3"/>
    </row>
    <row r="4126" spans="1:15" s="4" customFormat="1" ht="10.5">
      <c r="A4126" s="1"/>
      <c r="B4126" s="2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55"/>
      <c r="O4126" s="3"/>
    </row>
    <row r="4127" spans="1:15" s="4" customFormat="1" ht="10.5">
      <c r="A4127" s="1"/>
      <c r="B4127" s="2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55"/>
      <c r="O4127" s="3"/>
    </row>
    <row r="4128" spans="1:15" s="4" customFormat="1" ht="10.5">
      <c r="A4128" s="1"/>
      <c r="B4128" s="2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55"/>
      <c r="O4128" s="3"/>
    </row>
    <row r="4129" spans="1:15" s="4" customFormat="1" ht="10.5">
      <c r="A4129" s="1"/>
      <c r="B4129" s="2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55"/>
      <c r="O4129" s="3"/>
    </row>
    <row r="4130" spans="1:15" s="4" customFormat="1" ht="10.5">
      <c r="A4130" s="1"/>
      <c r="B4130" s="2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55"/>
      <c r="O4130" s="3"/>
    </row>
    <row r="4131" spans="1:15" s="4" customFormat="1" ht="10.5">
      <c r="A4131" s="1"/>
      <c r="B4131" s="2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55"/>
      <c r="O4131" s="3"/>
    </row>
    <row r="4132" spans="1:15" s="4" customFormat="1" ht="10.5">
      <c r="A4132" s="1"/>
      <c r="B4132" s="2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55"/>
      <c r="O4132" s="3"/>
    </row>
    <row r="4133" spans="1:15" s="4" customFormat="1" ht="10.5">
      <c r="A4133" s="1"/>
      <c r="B4133" s="2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55"/>
      <c r="O4133" s="3"/>
    </row>
    <row r="4134" spans="1:15" s="4" customFormat="1" ht="10.5">
      <c r="A4134" s="1"/>
      <c r="B4134" s="2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55"/>
      <c r="O4134" s="3"/>
    </row>
    <row r="4135" spans="1:15" s="4" customFormat="1" ht="10.5">
      <c r="A4135" s="1"/>
      <c r="B4135" s="2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55"/>
      <c r="O4135" s="3"/>
    </row>
    <row r="4136" spans="1:15" s="4" customFormat="1" ht="10.5">
      <c r="A4136" s="1"/>
      <c r="B4136" s="2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55"/>
      <c r="O4136" s="3"/>
    </row>
    <row r="4137" spans="1:15" s="4" customFormat="1" ht="10.5">
      <c r="A4137" s="1"/>
      <c r="B4137" s="2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55"/>
      <c r="O4137" s="3"/>
    </row>
    <row r="4138" spans="1:15" s="4" customFormat="1" ht="10.5">
      <c r="A4138" s="1"/>
      <c r="B4138" s="2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55"/>
      <c r="O4138" s="3"/>
    </row>
    <row r="4139" spans="1:15" s="4" customFormat="1" ht="10.5">
      <c r="A4139" s="1"/>
      <c r="B4139" s="2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55"/>
      <c r="O4139" s="3"/>
    </row>
    <row r="4140" spans="1:15" s="4" customFormat="1" ht="10.5">
      <c r="A4140" s="1"/>
      <c r="B4140" s="2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55"/>
      <c r="O4140" s="3"/>
    </row>
    <row r="4141" spans="1:15" s="4" customFormat="1" ht="10.5">
      <c r="A4141" s="1"/>
      <c r="B4141" s="2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55"/>
      <c r="O4141" s="3"/>
    </row>
    <row r="4142" spans="1:15" s="4" customFormat="1" ht="10.5">
      <c r="A4142" s="1"/>
      <c r="B4142" s="2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55"/>
      <c r="O4142" s="3"/>
    </row>
    <row r="4143" spans="1:15" s="4" customFormat="1" ht="10.5">
      <c r="A4143" s="1"/>
      <c r="B4143" s="2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55"/>
      <c r="O4143" s="3"/>
    </row>
    <row r="4144" spans="1:15" s="4" customFormat="1" ht="10.5">
      <c r="A4144" s="1"/>
      <c r="B4144" s="2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55"/>
      <c r="O4144" s="3"/>
    </row>
    <row r="4145" spans="1:15" s="4" customFormat="1" ht="10.5">
      <c r="A4145" s="1"/>
      <c r="B4145" s="2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55"/>
      <c r="O4145" s="3"/>
    </row>
    <row r="4146" spans="1:15" s="4" customFormat="1" ht="10.5">
      <c r="A4146" s="1"/>
      <c r="B4146" s="2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55"/>
      <c r="O4146" s="3"/>
    </row>
    <row r="4147" spans="1:15" s="4" customFormat="1" ht="10.5">
      <c r="A4147" s="1"/>
      <c r="B4147" s="2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55"/>
      <c r="O4147" s="3"/>
    </row>
    <row r="4148" spans="1:15" s="4" customFormat="1" ht="10.5">
      <c r="A4148" s="1"/>
      <c r="B4148" s="2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55"/>
      <c r="O4148" s="3"/>
    </row>
    <row r="4149" spans="1:15" s="4" customFormat="1" ht="10.5">
      <c r="A4149" s="1"/>
      <c r="B4149" s="2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55"/>
      <c r="O4149" s="3"/>
    </row>
    <row r="4150" spans="1:15" s="4" customFormat="1" ht="10.5">
      <c r="A4150" s="1"/>
      <c r="B4150" s="2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55"/>
      <c r="O4150" s="3"/>
    </row>
    <row r="4151" spans="1:15" s="4" customFormat="1" ht="10.5">
      <c r="A4151" s="1"/>
      <c r="B4151" s="2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55"/>
      <c r="O4151" s="3"/>
    </row>
    <row r="4152" spans="1:15" s="4" customFormat="1" ht="10.5">
      <c r="A4152" s="1"/>
      <c r="B4152" s="2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55"/>
      <c r="O4152" s="3"/>
    </row>
    <row r="4153" spans="1:15" s="4" customFormat="1" ht="10.5">
      <c r="A4153" s="1"/>
      <c r="B4153" s="2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55"/>
      <c r="O4153" s="3"/>
    </row>
    <row r="4154" spans="1:15" s="4" customFormat="1" ht="10.5">
      <c r="A4154" s="1"/>
      <c r="B4154" s="2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55"/>
      <c r="O4154" s="3"/>
    </row>
    <row r="4155" spans="1:15" s="4" customFormat="1" ht="10.5">
      <c r="A4155" s="1"/>
      <c r="B4155" s="2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55"/>
      <c r="O4155" s="3"/>
    </row>
    <row r="4156" spans="1:15" s="4" customFormat="1" ht="10.5">
      <c r="A4156" s="1"/>
      <c r="B4156" s="2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55"/>
      <c r="O4156" s="3"/>
    </row>
    <row r="4157" spans="1:15" s="4" customFormat="1" ht="10.5">
      <c r="A4157" s="1"/>
      <c r="B4157" s="2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55"/>
      <c r="O4157" s="3"/>
    </row>
    <row r="4158" spans="1:15" s="4" customFormat="1" ht="10.5">
      <c r="A4158" s="1"/>
      <c r="B4158" s="2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55"/>
      <c r="O4158" s="3"/>
    </row>
    <row r="4159" spans="1:15" s="4" customFormat="1" ht="10.5">
      <c r="A4159" s="1"/>
      <c r="B4159" s="2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55"/>
      <c r="O4159" s="3"/>
    </row>
    <row r="4160" spans="1:15" s="4" customFormat="1" ht="10.5">
      <c r="A4160" s="1"/>
      <c r="B4160" s="2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55"/>
      <c r="O4160" s="3"/>
    </row>
    <row r="4161" spans="1:15" s="4" customFormat="1" ht="10.5">
      <c r="A4161" s="1"/>
      <c r="B4161" s="2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55"/>
      <c r="O4161" s="3"/>
    </row>
    <row r="4162" spans="1:15" s="4" customFormat="1" ht="10.5">
      <c r="A4162" s="1"/>
      <c r="B4162" s="2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55"/>
      <c r="O4162" s="3"/>
    </row>
    <row r="4163" spans="1:15" s="4" customFormat="1" ht="10.5">
      <c r="A4163" s="1"/>
      <c r="B4163" s="2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55"/>
      <c r="O4163" s="3"/>
    </row>
    <row r="4164" spans="1:15" s="4" customFormat="1" ht="10.5">
      <c r="A4164" s="1"/>
      <c r="B4164" s="2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55"/>
      <c r="O4164" s="3"/>
    </row>
    <row r="4165" spans="1:15" s="4" customFormat="1" ht="10.5">
      <c r="A4165" s="1"/>
      <c r="B4165" s="2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55"/>
      <c r="O4165" s="3"/>
    </row>
    <row r="4166" spans="1:15" s="4" customFormat="1" ht="10.5">
      <c r="A4166" s="1"/>
      <c r="B4166" s="2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55"/>
      <c r="O4166" s="3"/>
    </row>
    <row r="4167" spans="1:15" s="4" customFormat="1" ht="10.5">
      <c r="A4167" s="1"/>
      <c r="B4167" s="2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55"/>
      <c r="O4167" s="3"/>
    </row>
    <row r="4168" spans="1:15" s="4" customFormat="1" ht="10.5">
      <c r="A4168" s="1"/>
      <c r="B4168" s="2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55"/>
      <c r="O4168" s="3"/>
    </row>
    <row r="4169" spans="1:15" s="4" customFormat="1" ht="10.5">
      <c r="A4169" s="1"/>
      <c r="B4169" s="2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55"/>
      <c r="O4169" s="3"/>
    </row>
    <row r="4170" spans="1:15" s="4" customFormat="1" ht="10.5">
      <c r="A4170" s="1"/>
      <c r="B4170" s="2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55"/>
      <c r="O4170" s="3"/>
    </row>
    <row r="4171" spans="1:15" s="4" customFormat="1" ht="10.5">
      <c r="A4171" s="1"/>
      <c r="B4171" s="2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55"/>
      <c r="O4171" s="3"/>
    </row>
    <row r="4172" spans="1:15" s="4" customFormat="1" ht="10.5">
      <c r="A4172" s="1"/>
      <c r="B4172" s="2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55"/>
      <c r="O4172" s="3"/>
    </row>
    <row r="4173" spans="1:15" s="4" customFormat="1" ht="10.5">
      <c r="A4173" s="1"/>
      <c r="B4173" s="2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55"/>
      <c r="O4173" s="3"/>
    </row>
    <row r="4174" spans="1:15" s="4" customFormat="1" ht="10.5">
      <c r="A4174" s="1"/>
      <c r="B4174" s="2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55"/>
      <c r="O4174" s="3"/>
    </row>
    <row r="4175" spans="1:15" s="4" customFormat="1" ht="10.5">
      <c r="A4175" s="1"/>
      <c r="B4175" s="2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55"/>
      <c r="O4175" s="3"/>
    </row>
    <row r="4176" spans="1:15" s="4" customFormat="1" ht="10.5">
      <c r="A4176" s="1"/>
      <c r="B4176" s="2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55"/>
      <c r="O4176" s="3"/>
    </row>
    <row r="4177" spans="1:15" s="4" customFormat="1" ht="10.5">
      <c r="A4177" s="1"/>
      <c r="B4177" s="2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55"/>
      <c r="O4177" s="3"/>
    </row>
    <row r="4178" spans="1:15" s="4" customFormat="1" ht="10.5">
      <c r="A4178" s="1"/>
      <c r="B4178" s="2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55"/>
      <c r="O4178" s="3"/>
    </row>
    <row r="4179" spans="1:15" s="4" customFormat="1" ht="10.5">
      <c r="A4179" s="1"/>
      <c r="B4179" s="2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55"/>
      <c r="O4179" s="3"/>
    </row>
    <row r="4180" spans="1:15" s="4" customFormat="1" ht="10.5">
      <c r="A4180" s="1"/>
      <c r="B4180" s="2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55"/>
      <c r="O4180" s="3"/>
    </row>
    <row r="4181" spans="1:15" s="4" customFormat="1" ht="10.5">
      <c r="A4181" s="1"/>
      <c r="B4181" s="2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55"/>
      <c r="O4181" s="3"/>
    </row>
    <row r="4182" spans="1:15" s="4" customFormat="1" ht="10.5">
      <c r="A4182" s="1"/>
      <c r="B4182" s="2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55"/>
      <c r="O4182" s="3"/>
    </row>
    <row r="4183" spans="1:15" s="4" customFormat="1" ht="10.5">
      <c r="A4183" s="1"/>
      <c r="B4183" s="2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55"/>
      <c r="O4183" s="3"/>
    </row>
    <row r="4184" spans="1:15" s="4" customFormat="1" ht="10.5">
      <c r="A4184" s="1"/>
      <c r="B4184" s="2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55"/>
      <c r="O4184" s="3"/>
    </row>
    <row r="4185" spans="1:15" s="4" customFormat="1" ht="10.5">
      <c r="A4185" s="1"/>
      <c r="B4185" s="2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55"/>
      <c r="O4185" s="3"/>
    </row>
    <row r="4186" spans="1:15" s="4" customFormat="1" ht="10.5">
      <c r="A4186" s="1"/>
      <c r="B4186" s="2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55"/>
      <c r="O4186" s="3"/>
    </row>
    <row r="4187" spans="1:15" s="4" customFormat="1" ht="10.5">
      <c r="A4187" s="1"/>
      <c r="B4187" s="2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55"/>
      <c r="O4187" s="3"/>
    </row>
    <row r="4188" spans="1:15" s="4" customFormat="1" ht="10.5">
      <c r="A4188" s="1"/>
      <c r="B4188" s="2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55"/>
      <c r="O4188" s="3"/>
    </row>
    <row r="4189" spans="1:15" s="4" customFormat="1" ht="10.5">
      <c r="A4189" s="1"/>
      <c r="B4189" s="2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55"/>
      <c r="O4189" s="3"/>
    </row>
    <row r="4190" spans="1:15" s="4" customFormat="1" ht="10.5">
      <c r="A4190" s="1"/>
      <c r="B4190" s="2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55"/>
      <c r="O4190" s="3"/>
    </row>
    <row r="4191" spans="1:15" s="4" customFormat="1" ht="10.5">
      <c r="A4191" s="1"/>
      <c r="B4191" s="2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55"/>
      <c r="O4191" s="3"/>
    </row>
    <row r="4192" spans="1:15" s="4" customFormat="1" ht="10.5">
      <c r="A4192" s="1"/>
      <c r="B4192" s="2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55"/>
      <c r="O4192" s="3"/>
    </row>
    <row r="4193" spans="1:15" s="4" customFormat="1" ht="10.5">
      <c r="A4193" s="1"/>
      <c r="B4193" s="2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55"/>
      <c r="O4193" s="3"/>
    </row>
    <row r="4194" spans="1:15" s="4" customFormat="1" ht="10.5">
      <c r="A4194" s="1"/>
      <c r="B4194" s="2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55"/>
      <c r="O4194" s="3"/>
    </row>
    <row r="4195" spans="1:15" s="4" customFormat="1" ht="10.5">
      <c r="A4195" s="1"/>
      <c r="B4195" s="2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55"/>
      <c r="O4195" s="3"/>
    </row>
    <row r="4196" spans="1:15" s="4" customFormat="1" ht="10.5">
      <c r="A4196" s="1"/>
      <c r="B4196" s="2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55"/>
      <c r="O4196" s="3"/>
    </row>
    <row r="4197" spans="1:15" s="4" customFormat="1" ht="10.5">
      <c r="A4197" s="1"/>
      <c r="B4197" s="2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55"/>
      <c r="O4197" s="3"/>
    </row>
    <row r="4198" spans="1:15" s="4" customFormat="1" ht="10.5">
      <c r="A4198" s="1"/>
      <c r="B4198" s="2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55"/>
      <c r="O4198" s="3"/>
    </row>
    <row r="4199" spans="1:15" s="4" customFormat="1" ht="10.5">
      <c r="A4199" s="1"/>
      <c r="B4199" s="2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55"/>
      <c r="O4199" s="3"/>
    </row>
    <row r="4200" spans="1:15" s="4" customFormat="1" ht="10.5">
      <c r="A4200" s="1"/>
      <c r="B4200" s="2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55"/>
      <c r="O4200" s="3"/>
    </row>
    <row r="4201" spans="1:15" s="4" customFormat="1" ht="10.5">
      <c r="A4201" s="1"/>
      <c r="B4201" s="2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55"/>
      <c r="O4201" s="3"/>
    </row>
    <row r="4202" spans="1:15" s="4" customFormat="1" ht="10.5">
      <c r="A4202" s="1"/>
      <c r="B4202" s="2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55"/>
      <c r="O4202" s="3"/>
    </row>
    <row r="4203" spans="1:15" s="4" customFormat="1" ht="10.5">
      <c r="A4203" s="1"/>
      <c r="B4203" s="2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55"/>
      <c r="O4203" s="3"/>
    </row>
    <row r="4204" spans="1:15" s="4" customFormat="1" ht="10.5">
      <c r="A4204" s="1"/>
      <c r="B4204" s="2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55"/>
      <c r="O4204" s="3"/>
    </row>
    <row r="4205" spans="1:15" s="4" customFormat="1" ht="10.5">
      <c r="A4205" s="1"/>
      <c r="B4205" s="2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55"/>
      <c r="O4205" s="3"/>
    </row>
    <row r="4206" spans="1:15" s="4" customFormat="1" ht="10.5">
      <c r="A4206" s="1"/>
      <c r="B4206" s="2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55"/>
      <c r="O4206" s="3"/>
    </row>
    <row r="4207" spans="1:15" s="4" customFormat="1" ht="10.5">
      <c r="A4207" s="1"/>
      <c r="B4207" s="2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55"/>
      <c r="O4207" s="3"/>
    </row>
    <row r="4208" spans="1:15" s="4" customFormat="1" ht="10.5">
      <c r="A4208" s="1"/>
      <c r="B4208" s="2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55"/>
      <c r="O4208" s="3"/>
    </row>
    <row r="4209" spans="1:15" s="4" customFormat="1" ht="10.5">
      <c r="A4209" s="1"/>
      <c r="B4209" s="2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55"/>
      <c r="O4209" s="3"/>
    </row>
    <row r="4210" spans="1:15" s="4" customFormat="1" ht="10.5">
      <c r="A4210" s="1"/>
      <c r="B4210" s="2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55"/>
      <c r="O4210" s="3"/>
    </row>
    <row r="4211" spans="1:15" s="4" customFormat="1" ht="10.5">
      <c r="A4211" s="1"/>
      <c r="B4211" s="2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55"/>
      <c r="O4211" s="3"/>
    </row>
    <row r="4212" spans="1:15" s="4" customFormat="1" ht="10.5">
      <c r="A4212" s="1"/>
      <c r="B4212" s="2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55"/>
      <c r="O4212" s="3"/>
    </row>
    <row r="4213" spans="1:15" s="4" customFormat="1" ht="10.5">
      <c r="A4213" s="1"/>
      <c r="B4213" s="2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55"/>
      <c r="O4213" s="3"/>
    </row>
    <row r="4214" spans="1:15" s="4" customFormat="1" ht="10.5">
      <c r="A4214" s="1"/>
      <c r="B4214" s="2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55"/>
      <c r="O4214" s="3"/>
    </row>
    <row r="4215" spans="1:15" s="4" customFormat="1" ht="10.5">
      <c r="A4215" s="1"/>
      <c r="B4215" s="2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55"/>
      <c r="O4215" s="3"/>
    </row>
    <row r="4216" spans="1:15" s="4" customFormat="1" ht="10.5">
      <c r="A4216" s="1"/>
      <c r="B4216" s="2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55"/>
      <c r="O4216" s="3"/>
    </row>
    <row r="4217" spans="1:15" s="4" customFormat="1" ht="10.5">
      <c r="A4217" s="1"/>
      <c r="B4217" s="2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55"/>
      <c r="O4217" s="3"/>
    </row>
    <row r="4218" spans="1:15" s="4" customFormat="1" ht="10.5">
      <c r="A4218" s="1"/>
      <c r="B4218" s="2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55"/>
      <c r="O4218" s="3"/>
    </row>
    <row r="4219" spans="1:15" s="4" customFormat="1" ht="10.5">
      <c r="A4219" s="1"/>
      <c r="B4219" s="2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55"/>
      <c r="O4219" s="3"/>
    </row>
    <row r="4220" spans="1:15" s="4" customFormat="1" ht="10.5">
      <c r="A4220" s="1"/>
      <c r="B4220" s="2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55"/>
      <c r="O4220" s="3"/>
    </row>
    <row r="4221" spans="1:15" s="4" customFormat="1" ht="10.5">
      <c r="A4221" s="1"/>
      <c r="B4221" s="2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55"/>
      <c r="O4221" s="3"/>
    </row>
    <row r="4222" spans="1:15" s="4" customFormat="1" ht="10.5">
      <c r="A4222" s="1"/>
      <c r="B4222" s="2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55"/>
      <c r="O4222" s="3"/>
    </row>
    <row r="4223" spans="1:15" s="4" customFormat="1" ht="10.5">
      <c r="A4223" s="1"/>
      <c r="B4223" s="2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55"/>
      <c r="O4223" s="3"/>
    </row>
    <row r="4224" spans="1:15" s="4" customFormat="1" ht="10.5">
      <c r="A4224" s="1"/>
      <c r="B4224" s="2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55"/>
      <c r="O4224" s="3"/>
    </row>
    <row r="4225" spans="1:15" s="4" customFormat="1" ht="10.5">
      <c r="A4225" s="1"/>
      <c r="B4225" s="2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55"/>
      <c r="O4225" s="3"/>
    </row>
    <row r="4226" spans="1:15" s="4" customFormat="1" ht="10.5">
      <c r="A4226" s="1"/>
      <c r="B4226" s="2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55"/>
      <c r="O4226" s="3"/>
    </row>
    <row r="4227" spans="1:15" s="4" customFormat="1" ht="10.5">
      <c r="A4227" s="1"/>
      <c r="B4227" s="2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55"/>
      <c r="O4227" s="3"/>
    </row>
    <row r="4228" spans="1:15" s="4" customFormat="1" ht="10.5">
      <c r="A4228" s="1"/>
      <c r="B4228" s="2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55"/>
      <c r="O4228" s="3"/>
    </row>
    <row r="4229" spans="1:15" s="4" customFormat="1" ht="10.5">
      <c r="A4229" s="1"/>
      <c r="B4229" s="2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55"/>
      <c r="O4229" s="3"/>
    </row>
    <row r="4230" spans="1:15" s="4" customFormat="1" ht="10.5">
      <c r="A4230" s="1"/>
      <c r="B4230" s="2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55"/>
      <c r="O4230" s="3"/>
    </row>
    <row r="4231" spans="1:15" s="4" customFormat="1" ht="10.5">
      <c r="A4231" s="1"/>
      <c r="B4231" s="2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55"/>
      <c r="O4231" s="3"/>
    </row>
    <row r="4232" spans="1:15" s="4" customFormat="1" ht="10.5">
      <c r="A4232" s="1"/>
      <c r="B4232" s="2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55"/>
      <c r="O4232" s="3"/>
    </row>
    <row r="4233" spans="1:15" s="4" customFormat="1" ht="10.5">
      <c r="A4233" s="1"/>
      <c r="B4233" s="2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55"/>
      <c r="O4233" s="3"/>
    </row>
    <row r="4234" spans="1:15" s="4" customFormat="1" ht="10.5">
      <c r="A4234" s="1"/>
      <c r="B4234" s="2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55"/>
      <c r="O4234" s="3"/>
    </row>
    <row r="4235" spans="1:15" s="4" customFormat="1" ht="10.5">
      <c r="A4235" s="1"/>
      <c r="B4235" s="2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55"/>
      <c r="O4235" s="3"/>
    </row>
    <row r="4236" spans="1:15" s="4" customFormat="1" ht="10.5">
      <c r="A4236" s="1"/>
      <c r="B4236" s="2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55"/>
      <c r="O4236" s="3"/>
    </row>
    <row r="4237" spans="1:15" s="4" customFormat="1" ht="10.5">
      <c r="A4237" s="1"/>
      <c r="B4237" s="2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55"/>
      <c r="O4237" s="3"/>
    </row>
    <row r="4238" spans="1:15" s="4" customFormat="1" ht="10.5">
      <c r="A4238" s="1"/>
      <c r="B4238" s="2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55"/>
      <c r="O4238" s="3"/>
    </row>
    <row r="4239" spans="1:15" s="4" customFormat="1" ht="10.5">
      <c r="A4239" s="1"/>
      <c r="B4239" s="2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55"/>
      <c r="O4239" s="3"/>
    </row>
    <row r="4240" spans="1:15" s="4" customFormat="1" ht="10.5">
      <c r="A4240" s="1"/>
      <c r="B4240" s="2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55"/>
      <c r="O4240" s="3"/>
    </row>
    <row r="4241" spans="1:15" s="4" customFormat="1" ht="10.5">
      <c r="A4241" s="1"/>
      <c r="B4241" s="2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55"/>
      <c r="O4241" s="3"/>
    </row>
    <row r="4242" spans="1:15" s="4" customFormat="1" ht="10.5">
      <c r="A4242" s="1"/>
      <c r="B4242" s="2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55"/>
      <c r="O4242" s="3"/>
    </row>
    <row r="4243" spans="1:15" s="4" customFormat="1" ht="10.5">
      <c r="A4243" s="1"/>
      <c r="B4243" s="2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55"/>
      <c r="O4243" s="3"/>
    </row>
    <row r="4244" spans="1:15" s="4" customFormat="1" ht="10.5">
      <c r="A4244" s="1"/>
      <c r="B4244" s="2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55"/>
      <c r="O4244" s="3"/>
    </row>
    <row r="4245" spans="1:15" s="4" customFormat="1" ht="10.5">
      <c r="A4245" s="1"/>
      <c r="B4245" s="2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55"/>
      <c r="O4245" s="3"/>
    </row>
    <row r="4246" spans="1:15" s="4" customFormat="1" ht="10.5">
      <c r="A4246" s="1"/>
      <c r="B4246" s="2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55"/>
      <c r="O4246" s="3"/>
    </row>
    <row r="4247" spans="1:15" s="4" customFormat="1" ht="10.5">
      <c r="A4247" s="1"/>
      <c r="B4247" s="2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55"/>
      <c r="O4247" s="3"/>
    </row>
    <row r="4248" spans="1:15" s="4" customFormat="1" ht="10.5">
      <c r="A4248" s="1"/>
      <c r="B4248" s="2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55"/>
      <c r="O4248" s="3"/>
    </row>
    <row r="4249" spans="1:15" s="4" customFormat="1" ht="10.5">
      <c r="A4249" s="1"/>
      <c r="B4249" s="2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55"/>
      <c r="O4249" s="3"/>
    </row>
    <row r="4250" spans="1:15" s="4" customFormat="1" ht="10.5">
      <c r="A4250" s="1"/>
      <c r="B4250" s="2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55"/>
      <c r="O4250" s="3"/>
    </row>
    <row r="4251" spans="1:15" s="4" customFormat="1" ht="10.5">
      <c r="A4251" s="1"/>
      <c r="B4251" s="2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55"/>
      <c r="O4251" s="3"/>
    </row>
    <row r="4252" spans="1:15" s="4" customFormat="1" ht="10.5">
      <c r="A4252" s="1"/>
      <c r="B4252" s="2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55"/>
      <c r="O4252" s="3"/>
    </row>
    <row r="4253" spans="1:15" s="4" customFormat="1" ht="10.5">
      <c r="A4253" s="1"/>
      <c r="B4253" s="2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55"/>
      <c r="O4253" s="3"/>
    </row>
    <row r="4254" spans="1:15" s="4" customFormat="1" ht="10.5">
      <c r="A4254" s="1"/>
      <c r="B4254" s="2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55"/>
      <c r="O4254" s="3"/>
    </row>
    <row r="4255" spans="1:15" s="4" customFormat="1" ht="10.5">
      <c r="A4255" s="1"/>
      <c r="B4255" s="2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55"/>
      <c r="O4255" s="3"/>
    </row>
    <row r="4256" spans="1:15" s="4" customFormat="1" ht="10.5">
      <c r="A4256" s="1"/>
      <c r="B4256" s="2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55"/>
      <c r="O4256" s="3"/>
    </row>
    <row r="4257" spans="1:15" s="4" customFormat="1" ht="10.5">
      <c r="A4257" s="1"/>
      <c r="B4257" s="2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55"/>
      <c r="O4257" s="3"/>
    </row>
    <row r="4258" spans="1:15" s="4" customFormat="1" ht="10.5">
      <c r="A4258" s="1"/>
      <c r="B4258" s="2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55"/>
      <c r="O4258" s="3"/>
    </row>
    <row r="4259" spans="1:15" s="4" customFormat="1" ht="10.5">
      <c r="A4259" s="1"/>
      <c r="B4259" s="2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55"/>
      <c r="O4259" s="3"/>
    </row>
    <row r="4260" spans="1:15" s="4" customFormat="1" ht="10.5">
      <c r="A4260" s="1"/>
      <c r="B4260" s="2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55"/>
      <c r="O4260" s="3"/>
    </row>
    <row r="4261" spans="1:15" s="4" customFormat="1" ht="10.5">
      <c r="A4261" s="1"/>
      <c r="B4261" s="2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55"/>
      <c r="O4261" s="3"/>
    </row>
    <row r="4262" spans="1:15" s="4" customFormat="1" ht="10.5">
      <c r="A4262" s="1"/>
      <c r="B4262" s="2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55"/>
      <c r="O4262" s="3"/>
    </row>
    <row r="4263" spans="1:15" s="4" customFormat="1" ht="10.5">
      <c r="A4263" s="1"/>
      <c r="B4263" s="2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55"/>
      <c r="O4263" s="3"/>
    </row>
    <row r="4264" spans="1:15" s="4" customFormat="1" ht="10.5">
      <c r="A4264" s="1"/>
      <c r="B4264" s="2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55"/>
      <c r="O4264" s="3"/>
    </row>
    <row r="4265" spans="1:15" s="4" customFormat="1" ht="10.5">
      <c r="A4265" s="1"/>
      <c r="B4265" s="2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55"/>
      <c r="O4265" s="3"/>
    </row>
    <row r="4266" spans="1:15" s="4" customFormat="1" ht="10.5">
      <c r="A4266" s="1"/>
      <c r="B4266" s="2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55"/>
      <c r="O4266" s="3"/>
    </row>
    <row r="4267" spans="1:15" s="4" customFormat="1" ht="10.5">
      <c r="A4267" s="1"/>
      <c r="B4267" s="2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55"/>
      <c r="O4267" s="3"/>
    </row>
    <row r="4268" spans="1:15" s="4" customFormat="1" ht="10.5">
      <c r="A4268" s="1"/>
      <c r="B4268" s="2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55"/>
      <c r="O4268" s="3"/>
    </row>
    <row r="4269" spans="1:15" s="4" customFormat="1" ht="10.5">
      <c r="A4269" s="1"/>
      <c r="B4269" s="2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55"/>
      <c r="O4269" s="3"/>
    </row>
    <row r="4270" spans="1:15" s="4" customFormat="1" ht="10.5">
      <c r="A4270" s="1"/>
      <c r="B4270" s="2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55"/>
      <c r="O4270" s="3"/>
    </row>
    <row r="4271" spans="1:15" s="4" customFormat="1" ht="10.5">
      <c r="A4271" s="1"/>
      <c r="B4271" s="2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55"/>
      <c r="O4271" s="3"/>
    </row>
    <row r="4272" spans="1:15" s="4" customFormat="1" ht="10.5">
      <c r="A4272" s="1"/>
      <c r="B4272" s="2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55"/>
      <c r="O4272" s="3"/>
    </row>
    <row r="4273" spans="1:15" s="4" customFormat="1" ht="10.5">
      <c r="A4273" s="1"/>
      <c r="B4273" s="2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55"/>
      <c r="O4273" s="3"/>
    </row>
    <row r="4274" spans="1:15" s="4" customFormat="1" ht="10.5">
      <c r="A4274" s="1"/>
      <c r="B4274" s="2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55"/>
      <c r="O4274" s="3"/>
    </row>
    <row r="4275" spans="1:15" s="4" customFormat="1" ht="10.5">
      <c r="A4275" s="1"/>
      <c r="B4275" s="2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55"/>
      <c r="O4275" s="3"/>
    </row>
    <row r="4276" spans="1:15" s="4" customFormat="1" ht="10.5">
      <c r="A4276" s="1"/>
      <c r="B4276" s="2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55"/>
      <c r="O4276" s="3"/>
    </row>
    <row r="4277" spans="1:15" s="4" customFormat="1" ht="10.5">
      <c r="A4277" s="1"/>
      <c r="B4277" s="2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55"/>
      <c r="O4277" s="3"/>
    </row>
    <row r="4278" spans="1:15" s="4" customFormat="1" ht="10.5">
      <c r="A4278" s="1"/>
      <c r="B4278" s="2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55"/>
      <c r="O4278" s="3"/>
    </row>
    <row r="4279" spans="1:15" s="4" customFormat="1" ht="10.5">
      <c r="A4279" s="1"/>
      <c r="B4279" s="2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55"/>
      <c r="O4279" s="3"/>
    </row>
    <row r="4280" spans="1:15" s="4" customFormat="1" ht="10.5">
      <c r="A4280" s="1"/>
      <c r="B4280" s="2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55"/>
      <c r="O4280" s="3"/>
    </row>
    <row r="4281" spans="1:15" s="4" customFormat="1" ht="10.5">
      <c r="A4281" s="1"/>
      <c r="B4281" s="2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55"/>
      <c r="O4281" s="3"/>
    </row>
    <row r="4282" spans="1:15" s="4" customFormat="1" ht="10.5">
      <c r="A4282" s="1"/>
      <c r="B4282" s="2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55"/>
      <c r="O4282" s="3"/>
    </row>
    <row r="4283" spans="1:15" s="4" customFormat="1" ht="10.5">
      <c r="A4283" s="1"/>
      <c r="B4283" s="2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55"/>
      <c r="O4283" s="3"/>
    </row>
    <row r="4284" spans="1:15" s="4" customFormat="1" ht="10.5">
      <c r="A4284" s="1"/>
      <c r="B4284" s="2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55"/>
      <c r="O4284" s="3"/>
    </row>
    <row r="4285" spans="1:15" s="4" customFormat="1" ht="10.5">
      <c r="A4285" s="1"/>
      <c r="B4285" s="2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55"/>
      <c r="O4285" s="3"/>
    </row>
    <row r="4286" spans="1:15" s="4" customFormat="1" ht="10.5">
      <c r="A4286" s="1"/>
      <c r="B4286" s="2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55"/>
      <c r="O4286" s="3"/>
    </row>
    <row r="4287" spans="1:15" s="4" customFormat="1" ht="10.5">
      <c r="A4287" s="1"/>
      <c r="B4287" s="2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55"/>
      <c r="O4287" s="3"/>
    </row>
    <row r="4288" spans="1:15" s="4" customFormat="1" ht="10.5">
      <c r="A4288" s="1"/>
      <c r="B4288" s="2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55"/>
      <c r="O4288" s="3"/>
    </row>
    <row r="4289" spans="1:15" s="4" customFormat="1" ht="10.5">
      <c r="A4289" s="1"/>
      <c r="B4289" s="2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55"/>
      <c r="O4289" s="3"/>
    </row>
    <row r="4290" spans="1:15" s="4" customFormat="1" ht="10.5">
      <c r="A4290" s="1"/>
      <c r="B4290" s="2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55"/>
      <c r="O4290" s="3"/>
    </row>
    <row r="4291" spans="1:15" s="4" customFormat="1" ht="10.5">
      <c r="A4291" s="1"/>
      <c r="B4291" s="2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55"/>
      <c r="O4291" s="3"/>
    </row>
    <row r="4292" spans="1:15" s="4" customFormat="1" ht="10.5">
      <c r="A4292" s="1"/>
      <c r="B4292" s="2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55"/>
      <c r="O4292" s="3"/>
    </row>
    <row r="4293" spans="1:15" s="4" customFormat="1" ht="10.5">
      <c r="A4293" s="1"/>
      <c r="B4293" s="2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55"/>
      <c r="O4293" s="3"/>
    </row>
    <row r="4294" spans="1:15" s="4" customFormat="1" ht="10.5">
      <c r="A4294" s="1"/>
      <c r="B4294" s="2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55"/>
      <c r="O4294" s="3"/>
    </row>
    <row r="4295" spans="1:15" s="4" customFormat="1" ht="10.5">
      <c r="A4295" s="1"/>
      <c r="B4295" s="2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55"/>
      <c r="O4295" s="3"/>
    </row>
    <row r="4296" spans="1:15" s="4" customFormat="1" ht="10.5">
      <c r="A4296" s="1"/>
      <c r="B4296" s="2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55"/>
      <c r="O4296" s="3"/>
    </row>
    <row r="4297" spans="1:15" s="4" customFormat="1" ht="10.5">
      <c r="A4297" s="1"/>
      <c r="B4297" s="2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55"/>
      <c r="O4297" s="3"/>
    </row>
    <row r="4298" spans="1:15" s="4" customFormat="1" ht="10.5">
      <c r="A4298" s="1"/>
      <c r="B4298" s="2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55"/>
      <c r="O4298" s="3"/>
    </row>
    <row r="4299" spans="1:15" s="4" customFormat="1" ht="10.5">
      <c r="A4299" s="1"/>
      <c r="B4299" s="2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55"/>
      <c r="O4299" s="3"/>
    </row>
    <row r="4300" spans="1:15" s="4" customFormat="1" ht="10.5">
      <c r="A4300" s="1"/>
      <c r="B4300" s="2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55"/>
      <c r="O4300" s="3"/>
    </row>
    <row r="4301" spans="1:15" s="4" customFormat="1" ht="10.5">
      <c r="A4301" s="1"/>
      <c r="B4301" s="2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55"/>
      <c r="O4301" s="3"/>
    </row>
    <row r="4302" spans="1:15" s="4" customFormat="1" ht="10.5">
      <c r="A4302" s="1"/>
      <c r="B4302" s="2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55"/>
      <c r="O4302" s="3"/>
    </row>
    <row r="4303" spans="1:15" s="4" customFormat="1" ht="10.5">
      <c r="A4303" s="1"/>
      <c r="B4303" s="2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55"/>
      <c r="O4303" s="3"/>
    </row>
    <row r="4304" spans="1:15" s="4" customFormat="1" ht="10.5">
      <c r="A4304" s="1"/>
      <c r="B4304" s="2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55"/>
      <c r="O4304" s="3"/>
    </row>
    <row r="4305" spans="1:15" s="4" customFormat="1" ht="10.5">
      <c r="A4305" s="1"/>
      <c r="B4305" s="2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55"/>
      <c r="O4305" s="3"/>
    </row>
    <row r="4306" spans="1:15" s="4" customFormat="1" ht="10.5">
      <c r="A4306" s="1"/>
      <c r="B4306" s="2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55"/>
      <c r="O4306" s="3"/>
    </row>
    <row r="4307" spans="1:15" s="4" customFormat="1" ht="10.5">
      <c r="A4307" s="1"/>
      <c r="B4307" s="2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55"/>
      <c r="O4307" s="3"/>
    </row>
    <row r="4308" spans="1:15" s="4" customFormat="1" ht="10.5">
      <c r="A4308" s="1"/>
      <c r="B4308" s="2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55"/>
      <c r="O4308" s="3"/>
    </row>
    <row r="4309" spans="1:15" s="4" customFormat="1" ht="10.5">
      <c r="A4309" s="1"/>
      <c r="B4309" s="2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55"/>
      <c r="O4309" s="3"/>
    </row>
    <row r="4310" spans="1:15" s="4" customFormat="1" ht="10.5">
      <c r="A4310" s="1"/>
      <c r="B4310" s="2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55"/>
      <c r="O4310" s="3"/>
    </row>
    <row r="4311" spans="1:15" s="4" customFormat="1" ht="10.5">
      <c r="A4311" s="1"/>
      <c r="B4311" s="2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55"/>
      <c r="O4311" s="3"/>
    </row>
    <row r="4312" spans="1:15" s="4" customFormat="1" ht="10.5">
      <c r="A4312" s="1"/>
      <c r="B4312" s="2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55"/>
      <c r="O4312" s="3"/>
    </row>
    <row r="4313" spans="1:15" s="4" customFormat="1" ht="10.5">
      <c r="A4313" s="1"/>
      <c r="B4313" s="2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55"/>
      <c r="O4313" s="3"/>
    </row>
    <row r="4314" spans="1:15" s="4" customFormat="1" ht="10.5">
      <c r="A4314" s="1"/>
      <c r="B4314" s="2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55"/>
      <c r="O4314" s="3"/>
    </row>
    <row r="4315" spans="1:15" s="4" customFormat="1" ht="10.5">
      <c r="A4315" s="1"/>
      <c r="B4315" s="2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55"/>
      <c r="O4315" s="3"/>
    </row>
    <row r="4316" spans="1:15" s="4" customFormat="1" ht="10.5">
      <c r="A4316" s="1"/>
      <c r="B4316" s="2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55"/>
      <c r="O4316" s="3"/>
    </row>
    <row r="4317" spans="1:15" s="4" customFormat="1" ht="10.5">
      <c r="A4317" s="1"/>
      <c r="B4317" s="2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55"/>
      <c r="O4317" s="3"/>
    </row>
    <row r="4318" spans="1:15" s="4" customFormat="1" ht="10.5">
      <c r="A4318" s="1"/>
      <c r="B4318" s="2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55"/>
      <c r="O4318" s="3"/>
    </row>
    <row r="4319" spans="1:15" s="4" customFormat="1" ht="10.5">
      <c r="A4319" s="1"/>
      <c r="B4319" s="2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55"/>
      <c r="O4319" s="3"/>
    </row>
    <row r="4320" spans="1:15" s="4" customFormat="1" ht="10.5">
      <c r="A4320" s="1"/>
      <c r="B4320" s="2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55"/>
      <c r="O4320" s="3"/>
    </row>
    <row r="4321" spans="1:15" s="4" customFormat="1" ht="10.5">
      <c r="A4321" s="1"/>
      <c r="B4321" s="2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55"/>
      <c r="O4321" s="3"/>
    </row>
    <row r="4322" spans="1:15" s="4" customFormat="1" ht="10.5">
      <c r="A4322" s="1"/>
      <c r="B4322" s="2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55"/>
      <c r="O4322" s="3"/>
    </row>
    <row r="4323" spans="1:15" s="4" customFormat="1" ht="10.5">
      <c r="A4323" s="1"/>
      <c r="B4323" s="2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55"/>
      <c r="O4323" s="3"/>
    </row>
    <row r="4324" spans="1:15" s="4" customFormat="1" ht="10.5">
      <c r="A4324" s="1"/>
      <c r="B4324" s="2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55"/>
      <c r="O4324" s="3"/>
    </row>
    <row r="4325" spans="1:15" s="4" customFormat="1" ht="10.5">
      <c r="A4325" s="1"/>
      <c r="B4325" s="2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55"/>
      <c r="O4325" s="3"/>
    </row>
    <row r="4326" spans="1:15" s="4" customFormat="1" ht="10.5">
      <c r="A4326" s="1"/>
      <c r="B4326" s="2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55"/>
      <c r="O4326" s="3"/>
    </row>
    <row r="4327" spans="1:15" s="4" customFormat="1" ht="10.5">
      <c r="A4327" s="1"/>
      <c r="B4327" s="2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55"/>
      <c r="O4327" s="3"/>
    </row>
    <row r="4328" spans="1:15" s="4" customFormat="1" ht="10.5">
      <c r="A4328" s="1"/>
      <c r="B4328" s="2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55"/>
      <c r="O4328" s="3"/>
    </row>
    <row r="4329" spans="1:15" s="4" customFormat="1" ht="10.5">
      <c r="A4329" s="1"/>
      <c r="B4329" s="2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55"/>
      <c r="O4329" s="3"/>
    </row>
    <row r="4330" spans="1:15" s="4" customFormat="1" ht="10.5">
      <c r="A4330" s="1"/>
      <c r="B4330" s="2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55"/>
      <c r="O4330" s="3"/>
    </row>
    <row r="4331" spans="1:15" s="4" customFormat="1" ht="10.5">
      <c r="A4331" s="1"/>
      <c r="B4331" s="2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55"/>
      <c r="O4331" s="3"/>
    </row>
    <row r="4332" spans="1:15" s="4" customFormat="1" ht="10.5">
      <c r="A4332" s="1"/>
      <c r="B4332" s="2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55"/>
      <c r="O4332" s="3"/>
    </row>
    <row r="4333" spans="1:15" s="4" customFormat="1" ht="10.5">
      <c r="A4333" s="1"/>
      <c r="B4333" s="2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55"/>
      <c r="O4333" s="3"/>
    </row>
    <row r="4334" spans="1:15" s="4" customFormat="1" ht="10.5">
      <c r="A4334" s="1"/>
      <c r="B4334" s="2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55"/>
      <c r="O4334" s="3"/>
    </row>
    <row r="4335" spans="1:15" s="4" customFormat="1" ht="10.5">
      <c r="A4335" s="1"/>
      <c r="B4335" s="2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55"/>
      <c r="O4335" s="3"/>
    </row>
    <row r="4336" spans="1:15" s="4" customFormat="1" ht="10.5">
      <c r="A4336" s="1"/>
      <c r="B4336" s="2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55"/>
      <c r="O4336" s="3"/>
    </row>
    <row r="4337" spans="1:15" s="4" customFormat="1" ht="10.5">
      <c r="A4337" s="1"/>
      <c r="B4337" s="2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55"/>
      <c r="O4337" s="3"/>
    </row>
    <row r="4338" spans="1:15" s="4" customFormat="1" ht="10.5">
      <c r="A4338" s="1"/>
      <c r="B4338" s="2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55"/>
      <c r="O4338" s="3"/>
    </row>
    <row r="4339" spans="1:15" s="4" customFormat="1" ht="10.5">
      <c r="A4339" s="1"/>
      <c r="B4339" s="2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55"/>
      <c r="O4339" s="3"/>
    </row>
    <row r="4340" spans="1:15" s="4" customFormat="1" ht="10.5">
      <c r="A4340" s="1"/>
      <c r="B4340" s="2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55"/>
      <c r="O4340" s="3"/>
    </row>
    <row r="4341" spans="1:15" s="4" customFormat="1" ht="10.5">
      <c r="A4341" s="1"/>
      <c r="B4341" s="2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55"/>
      <c r="O4341" s="3"/>
    </row>
    <row r="4342" spans="1:15" s="4" customFormat="1" ht="10.5">
      <c r="A4342" s="1"/>
      <c r="B4342" s="2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55"/>
      <c r="O4342" s="3"/>
    </row>
    <row r="4343" spans="1:15" s="4" customFormat="1" ht="10.5">
      <c r="A4343" s="1"/>
      <c r="B4343" s="2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55"/>
      <c r="O4343" s="3"/>
    </row>
    <row r="4344" spans="1:15" s="4" customFormat="1" ht="10.5">
      <c r="A4344" s="1"/>
      <c r="B4344" s="2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55"/>
      <c r="O4344" s="3"/>
    </row>
    <row r="4345" spans="1:15" s="4" customFormat="1" ht="10.5">
      <c r="A4345" s="1"/>
      <c r="B4345" s="2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55"/>
      <c r="O4345" s="3"/>
    </row>
    <row r="4346" spans="1:15" s="4" customFormat="1" ht="10.5">
      <c r="A4346" s="1"/>
      <c r="B4346" s="2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55"/>
      <c r="O4346" s="3"/>
    </row>
    <row r="4347" spans="1:15" s="4" customFormat="1" ht="10.5">
      <c r="A4347" s="1"/>
      <c r="B4347" s="2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55"/>
      <c r="O4347" s="3"/>
    </row>
    <row r="4348" spans="1:15" s="4" customFormat="1" ht="10.5">
      <c r="A4348" s="1"/>
      <c r="B4348" s="2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55"/>
      <c r="O4348" s="3"/>
    </row>
    <row r="4349" spans="1:15" s="4" customFormat="1" ht="10.5">
      <c r="A4349" s="1"/>
      <c r="B4349" s="2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55"/>
      <c r="O4349" s="3"/>
    </row>
    <row r="4350" spans="1:15" s="4" customFormat="1" ht="10.5">
      <c r="A4350" s="1"/>
      <c r="B4350" s="2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55"/>
      <c r="O4350" s="3"/>
    </row>
    <row r="4351" spans="1:15" s="4" customFormat="1" ht="10.5">
      <c r="A4351" s="1"/>
      <c r="B4351" s="2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55"/>
      <c r="O4351" s="3"/>
    </row>
    <row r="4352" spans="1:15" s="4" customFormat="1" ht="10.5">
      <c r="A4352" s="1"/>
      <c r="B4352" s="2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55"/>
      <c r="O4352" s="3"/>
    </row>
    <row r="4353" spans="1:15" s="4" customFormat="1" ht="10.5">
      <c r="A4353" s="1"/>
      <c r="B4353" s="2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55"/>
      <c r="O4353" s="3"/>
    </row>
    <row r="4354" spans="1:15" s="4" customFormat="1" ht="10.5">
      <c r="A4354" s="1"/>
      <c r="B4354" s="2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55"/>
      <c r="O4354" s="3"/>
    </row>
    <row r="4355" spans="1:15" s="4" customFormat="1" ht="10.5">
      <c r="A4355" s="1"/>
      <c r="B4355" s="2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55"/>
      <c r="O4355" s="3"/>
    </row>
    <row r="4356" spans="1:15" s="4" customFormat="1" ht="10.5">
      <c r="A4356" s="1"/>
      <c r="B4356" s="2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55"/>
      <c r="O4356" s="3"/>
    </row>
    <row r="4357" spans="1:15" s="4" customFormat="1" ht="10.5">
      <c r="A4357" s="1"/>
      <c r="B4357" s="2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55"/>
      <c r="O4357" s="3"/>
    </row>
    <row r="4358" spans="1:15" s="4" customFormat="1" ht="10.5">
      <c r="A4358" s="1"/>
      <c r="B4358" s="2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55"/>
      <c r="O4358" s="3"/>
    </row>
    <row r="4359" spans="1:15" s="4" customFormat="1" ht="10.5">
      <c r="A4359" s="1"/>
      <c r="B4359" s="2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55"/>
      <c r="O4359" s="3"/>
    </row>
    <row r="4360" spans="1:15" s="4" customFormat="1" ht="10.5">
      <c r="A4360" s="1"/>
      <c r="B4360" s="2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55"/>
      <c r="O4360" s="3"/>
    </row>
    <row r="4361" spans="1:15" s="4" customFormat="1" ht="10.5">
      <c r="A4361" s="1"/>
      <c r="B4361" s="2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55"/>
      <c r="O4361" s="3"/>
    </row>
    <row r="4362" spans="1:15" s="4" customFormat="1" ht="10.5">
      <c r="A4362" s="1"/>
      <c r="B4362" s="2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55"/>
      <c r="O4362" s="3"/>
    </row>
    <row r="4363" spans="1:15" s="4" customFormat="1" ht="10.5">
      <c r="A4363" s="1"/>
      <c r="B4363" s="2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55"/>
      <c r="O4363" s="3"/>
    </row>
    <row r="4364" spans="1:15" s="4" customFormat="1" ht="10.5">
      <c r="A4364" s="1"/>
      <c r="B4364" s="2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55"/>
      <c r="O4364" s="3"/>
    </row>
    <row r="4365" spans="1:15" s="4" customFormat="1" ht="10.5">
      <c r="A4365" s="1"/>
      <c r="B4365" s="2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55"/>
      <c r="O4365" s="3"/>
    </row>
    <row r="4366" spans="1:15" s="4" customFormat="1" ht="10.5">
      <c r="A4366" s="1"/>
      <c r="B4366" s="2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55"/>
      <c r="O4366" s="3"/>
    </row>
    <row r="4367" spans="1:15" s="4" customFormat="1" ht="10.5">
      <c r="A4367" s="1"/>
      <c r="B4367" s="2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55"/>
      <c r="O4367" s="3"/>
    </row>
    <row r="4368" spans="1:15" s="4" customFormat="1" ht="10.5">
      <c r="A4368" s="1"/>
      <c r="B4368" s="2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55"/>
      <c r="O4368" s="3"/>
    </row>
    <row r="4369" spans="1:15" s="4" customFormat="1" ht="10.5">
      <c r="A4369" s="1"/>
      <c r="B4369" s="2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55"/>
      <c r="O4369" s="3"/>
    </row>
    <row r="4370" spans="1:15" s="4" customFormat="1" ht="10.5">
      <c r="A4370" s="1"/>
      <c r="B4370" s="2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55"/>
      <c r="O4370" s="3"/>
    </row>
    <row r="4371" spans="1:15" s="4" customFormat="1" ht="10.5">
      <c r="A4371" s="1"/>
      <c r="B4371" s="2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55"/>
      <c r="O4371" s="3"/>
    </row>
    <row r="4372" spans="1:15" s="4" customFormat="1" ht="10.5">
      <c r="A4372" s="1"/>
      <c r="B4372" s="2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55"/>
      <c r="O4372" s="3"/>
    </row>
    <row r="4373" spans="1:15" s="4" customFormat="1" ht="10.5">
      <c r="A4373" s="1"/>
      <c r="B4373" s="2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55"/>
      <c r="O4373" s="3"/>
    </row>
    <row r="4374" spans="1:15" s="4" customFormat="1" ht="10.5">
      <c r="A4374" s="1"/>
      <c r="B4374" s="2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55"/>
      <c r="O4374" s="3"/>
    </row>
    <row r="4375" spans="1:15" s="4" customFormat="1" ht="10.5">
      <c r="A4375" s="1"/>
      <c r="B4375" s="2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55"/>
      <c r="O4375" s="3"/>
    </row>
    <row r="4376" spans="1:15" s="4" customFormat="1" ht="10.5">
      <c r="A4376" s="1"/>
      <c r="B4376" s="2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55"/>
      <c r="O4376" s="3"/>
    </row>
    <row r="4377" spans="1:15" s="4" customFormat="1" ht="10.5">
      <c r="A4377" s="1"/>
      <c r="B4377" s="2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55"/>
      <c r="O4377" s="3"/>
    </row>
    <row r="4378" spans="1:15" s="4" customFormat="1" ht="10.5">
      <c r="A4378" s="1"/>
      <c r="B4378" s="2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55"/>
      <c r="O4378" s="3"/>
    </row>
    <row r="4379" spans="1:15" s="4" customFormat="1" ht="10.5">
      <c r="A4379" s="1"/>
      <c r="B4379" s="2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55"/>
      <c r="O4379" s="3"/>
    </row>
    <row r="4380" spans="1:15" s="4" customFormat="1" ht="10.5">
      <c r="A4380" s="1"/>
      <c r="B4380" s="2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55"/>
      <c r="O4380" s="3"/>
    </row>
    <row r="4381" spans="1:15" s="4" customFormat="1" ht="10.5">
      <c r="A4381" s="1"/>
      <c r="B4381" s="2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55"/>
      <c r="O4381" s="3"/>
    </row>
    <row r="4382" spans="1:15" s="4" customFormat="1" ht="10.5">
      <c r="A4382" s="1"/>
      <c r="B4382" s="2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55"/>
      <c r="O4382" s="3"/>
    </row>
    <row r="4383" spans="1:15" s="4" customFormat="1" ht="10.5">
      <c r="A4383" s="1"/>
      <c r="B4383" s="2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55"/>
      <c r="O4383" s="3"/>
    </row>
    <row r="4384" spans="1:15" s="4" customFormat="1" ht="10.5">
      <c r="A4384" s="1"/>
      <c r="B4384" s="2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55"/>
      <c r="O4384" s="3"/>
    </row>
    <row r="4385" spans="1:15" s="4" customFormat="1" ht="10.5">
      <c r="A4385" s="1"/>
      <c r="B4385" s="2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55"/>
      <c r="O4385" s="3"/>
    </row>
    <row r="4386" spans="1:15" s="4" customFormat="1" ht="10.5">
      <c r="A4386" s="1"/>
      <c r="B4386" s="2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55"/>
      <c r="O4386" s="3"/>
    </row>
    <row r="4387" spans="1:15" s="4" customFormat="1" ht="10.5">
      <c r="A4387" s="1"/>
      <c r="B4387" s="2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55"/>
      <c r="O4387" s="3"/>
    </row>
    <row r="4388" spans="1:15" s="4" customFormat="1" ht="10.5">
      <c r="A4388" s="1"/>
      <c r="B4388" s="2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55"/>
      <c r="O4388" s="3"/>
    </row>
    <row r="4389" spans="1:15" s="4" customFormat="1" ht="10.5">
      <c r="A4389" s="1"/>
      <c r="B4389" s="2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55"/>
      <c r="O4389" s="3"/>
    </row>
    <row r="4390" spans="1:15" s="4" customFormat="1" ht="10.5">
      <c r="A4390" s="1"/>
      <c r="B4390" s="2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55"/>
      <c r="O4390" s="3"/>
    </row>
    <row r="4391" spans="1:15" s="4" customFormat="1" ht="10.5">
      <c r="A4391" s="1"/>
      <c r="B4391" s="2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55"/>
      <c r="O4391" s="3"/>
    </row>
    <row r="4392" spans="1:15" s="4" customFormat="1" ht="10.5">
      <c r="A4392" s="1"/>
      <c r="B4392" s="2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55"/>
      <c r="O4392" s="3"/>
    </row>
    <row r="4393" spans="1:15" s="4" customFormat="1" ht="10.5">
      <c r="A4393" s="1"/>
      <c r="B4393" s="2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55"/>
      <c r="O4393" s="3"/>
    </row>
    <row r="4394" spans="1:15" s="4" customFormat="1" ht="10.5">
      <c r="A4394" s="1"/>
      <c r="B4394" s="2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55"/>
      <c r="O4394" s="3"/>
    </row>
    <row r="4395" spans="1:15" s="4" customFormat="1" ht="10.5">
      <c r="A4395" s="1"/>
      <c r="B4395" s="2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55"/>
      <c r="O4395" s="3"/>
    </row>
    <row r="4396" spans="1:15" s="4" customFormat="1" ht="10.5">
      <c r="A4396" s="1"/>
      <c r="B4396" s="2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55"/>
      <c r="O4396" s="3"/>
    </row>
    <row r="4397" spans="1:15" s="4" customFormat="1" ht="10.5">
      <c r="A4397" s="1"/>
      <c r="B4397" s="2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55"/>
      <c r="O4397" s="3"/>
    </row>
    <row r="4398" spans="1:15" s="4" customFormat="1" ht="10.5">
      <c r="A4398" s="1"/>
      <c r="B4398" s="2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55"/>
      <c r="O4398" s="3"/>
    </row>
    <row r="4399" spans="1:15" s="4" customFormat="1" ht="10.5">
      <c r="A4399" s="1"/>
      <c r="B4399" s="2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55"/>
      <c r="O4399" s="3"/>
    </row>
    <row r="4400" spans="1:15" s="4" customFormat="1" ht="10.5">
      <c r="A4400" s="1"/>
      <c r="B4400" s="2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55"/>
      <c r="O4400" s="3"/>
    </row>
    <row r="4401" spans="1:15" s="4" customFormat="1" ht="10.5">
      <c r="A4401" s="1"/>
      <c r="B4401" s="2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55"/>
      <c r="O4401" s="3"/>
    </row>
    <row r="4402" spans="1:15" s="4" customFormat="1" ht="10.5">
      <c r="A4402" s="1"/>
      <c r="B4402" s="2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55"/>
      <c r="O4402" s="3"/>
    </row>
    <row r="4403" spans="1:15" s="4" customFormat="1" ht="10.5">
      <c r="A4403" s="1"/>
      <c r="B4403" s="2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55"/>
      <c r="O4403" s="3"/>
    </row>
    <row r="4404" spans="1:15" s="4" customFormat="1" ht="10.5">
      <c r="A4404" s="1"/>
      <c r="B4404" s="2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55"/>
      <c r="O4404" s="3"/>
    </row>
    <row r="4405" spans="1:15" s="4" customFormat="1" ht="10.5">
      <c r="A4405" s="1"/>
      <c r="B4405" s="2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55"/>
      <c r="O4405" s="3"/>
    </row>
    <row r="4406" spans="1:15" s="4" customFormat="1" ht="10.5">
      <c r="A4406" s="1"/>
      <c r="B4406" s="2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55"/>
      <c r="O4406" s="3"/>
    </row>
    <row r="4407" spans="1:15" s="4" customFormat="1" ht="10.5">
      <c r="A4407" s="1"/>
      <c r="B4407" s="2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55"/>
      <c r="O4407" s="3"/>
    </row>
    <row r="4408" spans="1:15" s="4" customFormat="1" ht="10.5">
      <c r="A4408" s="1"/>
      <c r="B4408" s="2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55"/>
      <c r="O4408" s="3"/>
    </row>
    <row r="4409" spans="1:15" s="4" customFormat="1" ht="10.5">
      <c r="A4409" s="1"/>
      <c r="B4409" s="2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55"/>
      <c r="O4409" s="3"/>
    </row>
    <row r="4410" spans="1:15" s="4" customFormat="1" ht="10.5">
      <c r="A4410" s="1"/>
      <c r="B4410" s="2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55"/>
      <c r="O4410" s="3"/>
    </row>
    <row r="4411" spans="1:15" s="4" customFormat="1" ht="10.5">
      <c r="A4411" s="1"/>
      <c r="B4411" s="2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55"/>
      <c r="O4411" s="3"/>
    </row>
    <row r="4412" spans="1:15" s="4" customFormat="1" ht="10.5">
      <c r="A4412" s="1"/>
      <c r="B4412" s="2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55"/>
      <c r="O4412" s="3"/>
    </row>
    <row r="4413" spans="1:15" s="4" customFormat="1" ht="10.5">
      <c r="A4413" s="1"/>
      <c r="B4413" s="2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55"/>
      <c r="O4413" s="3"/>
    </row>
    <row r="4414" spans="1:15" s="4" customFormat="1" ht="10.5">
      <c r="A4414" s="1"/>
      <c r="B4414" s="2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55"/>
      <c r="O4414" s="3"/>
    </row>
    <row r="4415" spans="1:15" s="4" customFormat="1" ht="10.5">
      <c r="A4415" s="1"/>
      <c r="B4415" s="2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55"/>
      <c r="O4415" s="3"/>
    </row>
    <row r="4416" spans="1:15" s="4" customFormat="1" ht="10.5">
      <c r="A4416" s="1"/>
      <c r="B4416" s="2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55"/>
      <c r="O4416" s="3"/>
    </row>
    <row r="4417" spans="1:15" s="4" customFormat="1" ht="10.5">
      <c r="A4417" s="1"/>
      <c r="B4417" s="2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55"/>
      <c r="O4417" s="3"/>
    </row>
    <row r="4418" spans="1:15" s="4" customFormat="1" ht="10.5">
      <c r="A4418" s="1"/>
      <c r="B4418" s="2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55"/>
      <c r="O4418" s="3"/>
    </row>
    <row r="4419" spans="1:15" s="4" customFormat="1" ht="10.5">
      <c r="A4419" s="1"/>
      <c r="B4419" s="2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55"/>
      <c r="O4419" s="3"/>
    </row>
    <row r="4420" spans="1:15" s="4" customFormat="1" ht="10.5">
      <c r="A4420" s="1"/>
      <c r="B4420" s="2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55"/>
      <c r="O4420" s="3"/>
    </row>
    <row r="4421" spans="1:15" s="4" customFormat="1" ht="10.5">
      <c r="A4421" s="1"/>
      <c r="B4421" s="2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55"/>
      <c r="O4421" s="3"/>
    </row>
    <row r="4422" spans="1:15" s="4" customFormat="1" ht="10.5">
      <c r="A4422" s="1"/>
      <c r="B4422" s="2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55"/>
      <c r="O4422" s="3"/>
    </row>
    <row r="4423" spans="1:15" s="4" customFormat="1" ht="10.5">
      <c r="A4423" s="1"/>
      <c r="B4423" s="2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55"/>
      <c r="O4423" s="3"/>
    </row>
    <row r="4424" spans="1:15" s="4" customFormat="1" ht="10.5">
      <c r="A4424" s="1"/>
      <c r="B4424" s="2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55"/>
      <c r="O4424" s="3"/>
    </row>
    <row r="4425" spans="1:15" s="4" customFormat="1" ht="10.5">
      <c r="A4425" s="1"/>
      <c r="B4425" s="2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55"/>
      <c r="O4425" s="3"/>
    </row>
    <row r="4426" spans="1:15" s="4" customFormat="1" ht="10.5">
      <c r="A4426" s="1"/>
      <c r="B4426" s="2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55"/>
      <c r="O4426" s="3"/>
    </row>
    <row r="4427" spans="1:15" s="4" customFormat="1" ht="10.5">
      <c r="A4427" s="1"/>
      <c r="B4427" s="2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55"/>
      <c r="O4427" s="3"/>
    </row>
    <row r="4428" spans="1:15" s="4" customFormat="1" ht="10.5">
      <c r="A4428" s="1"/>
      <c r="B4428" s="2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55"/>
      <c r="O4428" s="3"/>
    </row>
    <row r="4429" spans="1:15" s="4" customFormat="1" ht="10.5">
      <c r="A4429" s="1"/>
      <c r="B4429" s="2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55"/>
      <c r="O4429" s="3"/>
    </row>
    <row r="4430" spans="1:15" s="4" customFormat="1" ht="10.5">
      <c r="A4430" s="1"/>
      <c r="B4430" s="2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55"/>
      <c r="O4430" s="3"/>
    </row>
    <row r="4431" spans="1:15" s="4" customFormat="1" ht="10.5">
      <c r="A4431" s="1"/>
      <c r="B4431" s="2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55"/>
      <c r="O4431" s="3"/>
    </row>
    <row r="4432" spans="1:15" s="4" customFormat="1" ht="10.5">
      <c r="A4432" s="1"/>
      <c r="B4432" s="2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55"/>
      <c r="O4432" s="3"/>
    </row>
    <row r="4433" spans="1:15" s="4" customFormat="1" ht="10.5">
      <c r="A4433" s="1"/>
      <c r="B4433" s="2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55"/>
      <c r="O4433" s="3"/>
    </row>
    <row r="4434" spans="1:15" s="4" customFormat="1" ht="10.5">
      <c r="A4434" s="1"/>
      <c r="B4434" s="2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55"/>
      <c r="O4434" s="3"/>
    </row>
    <row r="4435" spans="1:15" s="4" customFormat="1" ht="10.5">
      <c r="A4435" s="1"/>
      <c r="B4435" s="2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55"/>
      <c r="O4435" s="3"/>
    </row>
    <row r="4436" spans="1:15" s="4" customFormat="1" ht="10.5">
      <c r="A4436" s="1"/>
      <c r="B4436" s="2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55"/>
      <c r="O4436" s="3"/>
    </row>
    <row r="4437" spans="1:15" s="4" customFormat="1" ht="10.5">
      <c r="A4437" s="1"/>
      <c r="B4437" s="2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55"/>
      <c r="O4437" s="3"/>
    </row>
    <row r="4438" spans="1:15" s="4" customFormat="1" ht="10.5">
      <c r="A4438" s="1"/>
      <c r="B4438" s="2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55"/>
      <c r="O4438" s="3"/>
    </row>
    <row r="4439" spans="1:15" s="4" customFormat="1" ht="10.5">
      <c r="A4439" s="1"/>
      <c r="B4439" s="2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55"/>
      <c r="O4439" s="3"/>
    </row>
    <row r="4440" spans="1:15" s="4" customFormat="1" ht="10.5">
      <c r="A4440" s="1"/>
      <c r="B4440" s="2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55"/>
      <c r="O4440" s="3"/>
    </row>
    <row r="4441" spans="1:15" s="4" customFormat="1" ht="10.5">
      <c r="A4441" s="1"/>
      <c r="B4441" s="2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55"/>
      <c r="O4441" s="3"/>
    </row>
    <row r="4442" spans="1:15" s="4" customFormat="1" ht="10.5">
      <c r="A4442" s="1"/>
      <c r="B4442" s="2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55"/>
      <c r="O4442" s="3"/>
    </row>
    <row r="4443" spans="1:15" s="4" customFormat="1" ht="10.5">
      <c r="A4443" s="1"/>
      <c r="B4443" s="2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55"/>
      <c r="O4443" s="3"/>
    </row>
    <row r="4444" spans="1:15" s="4" customFormat="1" ht="10.5">
      <c r="A4444" s="1"/>
      <c r="B4444" s="2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55"/>
      <c r="O4444" s="3"/>
    </row>
    <row r="4445" spans="1:15" s="4" customFormat="1" ht="10.5">
      <c r="A4445" s="1"/>
      <c r="B4445" s="2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55"/>
      <c r="O4445" s="3"/>
    </row>
    <row r="4446" spans="1:15" s="4" customFormat="1" ht="10.5">
      <c r="A4446" s="1"/>
      <c r="B4446" s="2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55"/>
      <c r="O4446" s="3"/>
    </row>
    <row r="4447" spans="1:15" s="4" customFormat="1" ht="10.5">
      <c r="A4447" s="1"/>
      <c r="B4447" s="2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55"/>
      <c r="O4447" s="3"/>
    </row>
    <row r="4448" spans="1:15" s="4" customFormat="1" ht="10.5">
      <c r="A4448" s="1"/>
      <c r="B4448" s="2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55"/>
      <c r="O4448" s="3"/>
    </row>
    <row r="4449" spans="1:15" s="4" customFormat="1" ht="10.5">
      <c r="A4449" s="1"/>
      <c r="B4449" s="2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55"/>
      <c r="O4449" s="3"/>
    </row>
    <row r="4450" spans="1:15" s="4" customFormat="1" ht="10.5">
      <c r="A4450" s="1"/>
      <c r="B4450" s="2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55"/>
      <c r="O4450" s="3"/>
    </row>
    <row r="4451" spans="1:15" s="4" customFormat="1" ht="10.5">
      <c r="A4451" s="1"/>
      <c r="B4451" s="2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55"/>
      <c r="O4451" s="3"/>
    </row>
    <row r="4452" spans="1:15" s="4" customFormat="1" ht="10.5">
      <c r="A4452" s="1"/>
      <c r="B4452" s="2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55"/>
      <c r="O4452" s="3"/>
    </row>
  </sheetData>
  <sheetProtection password="C0A8" sheet="1"/>
  <mergeCells count="2">
    <mergeCell ref="A7:O7"/>
    <mergeCell ref="A73:O73"/>
  </mergeCells>
  <printOptions horizontalCentered="1"/>
  <pageMargins left="0.4724409448818898" right="0.3937007874015748" top="0.63" bottom="0.31" header="0.1968503937007874" footer="0.17"/>
  <pageSetup horizontalDpi="600" verticalDpi="600" orientation="landscape" paperSize="9" scale="48" r:id="rId2"/>
  <headerFooter alignWithMargins="0">
    <oddFooter>&amp;C&amp;P - &amp;N</oddFooter>
  </headerFooter>
  <rowBreaks count="1" manualBreakCount="1">
    <brk id="7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JM</cp:lastModifiedBy>
  <cp:lastPrinted>2018-05-29T07:24:32Z</cp:lastPrinted>
  <dcterms:created xsi:type="dcterms:W3CDTF">2018-05-29T07:22:46Z</dcterms:created>
  <dcterms:modified xsi:type="dcterms:W3CDTF">2018-05-29T07:27:54Z</dcterms:modified>
  <cp:category/>
  <cp:version/>
  <cp:contentType/>
  <cp:contentStatus/>
</cp:coreProperties>
</file>