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3350" activeTab="0"/>
  </bookViews>
  <sheets>
    <sheet name="PTO CONSOLIDADO 2018 WEB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<sst xmlns="http://schemas.openxmlformats.org/spreadsheetml/2006/main" count="79" uniqueCount="59">
  <si>
    <t>PRESUPUESTO GENERAL 2018 CONSOLIDADO CON ENMIENDAS (TRLRHL)</t>
  </si>
  <si>
    <t>ESTADO DE INGRESOS</t>
  </si>
  <si>
    <t>PREVISIONES INICIALES</t>
  </si>
  <si>
    <t>DIPUTACION DE GRANADA</t>
  </si>
  <si>
    <t>C.E.M.C.I.</t>
  </si>
  <si>
    <t>P. GARCIA LORCA</t>
  </si>
  <si>
    <t>A.P.E.I.</t>
  </si>
  <si>
    <t>P. TURISMO</t>
  </si>
  <si>
    <t>S.P.T</t>
  </si>
  <si>
    <t>V.I.S.O.G.S.A.</t>
  </si>
  <si>
    <t>TOTALES CONSOLIDADOS</t>
  </si>
  <si>
    <t>Cap. I Impuestos Directos</t>
  </si>
  <si>
    <t>Cap. II Impuestos Indirectos</t>
  </si>
  <si>
    <t>Cap. III Tasas y Otros Ingresos</t>
  </si>
  <si>
    <t>Cap. IV Transferencias Corrientes</t>
  </si>
  <si>
    <t>Ajustes por Movimientos Internos</t>
  </si>
  <si>
    <t>Cap. V Ingresos Patrimoniales</t>
  </si>
  <si>
    <t>TOTAL INGRESOS CORRIENTES</t>
  </si>
  <si>
    <t>Ajustes por Movimientos Internos de operaciones ctes</t>
  </si>
  <si>
    <t>TOTAL INGRESOS CORRIENTES AJUSTADO</t>
  </si>
  <si>
    <t>Cap. VI Enaj. Inversiones Reales</t>
  </si>
  <si>
    <t>Cap. VII Transferencias Capital</t>
  </si>
  <si>
    <t>TOTAL INGRESOS DE CAPITAL</t>
  </si>
  <si>
    <t>Ajustes por Movimientos Internos de operaciones de capital</t>
  </si>
  <si>
    <t>TOTAL INGRESOS DE CAPITAL AJUSTADO</t>
  </si>
  <si>
    <t>TOTAL INGRESOS NO FINANCIEROS</t>
  </si>
  <si>
    <t>Total ajustes por operaciones no financieras</t>
  </si>
  <si>
    <t>TOTAL INGRESOS NO FINANCIEROS AJUSTADO</t>
  </si>
  <si>
    <t>Cap. VIII Activos Financieros</t>
  </si>
  <si>
    <t>Cap. IX Pasivos Financieros</t>
  </si>
  <si>
    <t>TOTAL INGRESOS FINANCIEROS</t>
  </si>
  <si>
    <t>Ajustes por Movimientos Internos de operaciones financieras</t>
  </si>
  <si>
    <t>TOTAL INGRESOS FINANCIEROS AJUSTADO</t>
  </si>
  <si>
    <t>TOTAL PRESUPUESTO CONSOLIDADO</t>
  </si>
  <si>
    <t>Total Ajustes por Movimientos Internos</t>
  </si>
  <si>
    <t>TOTAL PRESUPUESTO CONSOLIDADO AJUSTADO</t>
  </si>
  <si>
    <t>ESTADO DE GASTOS</t>
  </si>
  <si>
    <t>SECTOR ADMINISTRATIVO</t>
  </si>
  <si>
    <t>TOTAL CONSOLIDADO</t>
  </si>
  <si>
    <t>Cap. I Gastos de Personal</t>
  </si>
  <si>
    <t>Cap. II Gastos en b. Ctes. y servicios</t>
  </si>
  <si>
    <t>Cap. III Gastos financieros</t>
  </si>
  <si>
    <t>Cap. IV Transferencias corrientes</t>
  </si>
  <si>
    <t>Cap. V Fondo de Contingencia y otros imprevistos</t>
  </si>
  <si>
    <t>TOTAL GASTOS CORRIENTES</t>
  </si>
  <si>
    <t>Ajustes por Movimientos Internos por operaciones ctes</t>
  </si>
  <si>
    <t>TOTAL GASTOS CORRIENTES AJUSTADOS</t>
  </si>
  <si>
    <t>Cap. VI Inversiones reales</t>
  </si>
  <si>
    <t>Cap. VII Transferencias de Capital</t>
  </si>
  <si>
    <t>TOTAL GASTOS CAPITAL</t>
  </si>
  <si>
    <t>Ajustes por operaciones de capital</t>
  </si>
  <si>
    <t>TOTAL GASTOS CAPITAL AJUSTADO</t>
  </si>
  <si>
    <t>TOTAL GASTOS NO FINANCIEROS</t>
  </si>
  <si>
    <t>Ajustes por operaciones no financieras</t>
  </si>
  <si>
    <t>TOTAL GASTOS NO FINANCIEROS AJUSTADO</t>
  </si>
  <si>
    <t>TOTAL GASTOS FINANCIEROS</t>
  </si>
  <si>
    <t>Ajustes por operaciones Financieras</t>
  </si>
  <si>
    <t>TOTAL GASTOS FINANCIEROS AJUSTADO</t>
  </si>
  <si>
    <t>SUPERAVIT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</si>
</sst>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8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19" applyFont="1" applyFill="1" applyBorder="1" applyAlignment="1" applyProtection="1">
      <alignment horizontal="center" vertical="center" wrapText="1"/>
      <protection/>
    </xf>
    <xf numFmtId="49" fontId="3" fillId="3" borderId="1" xfId="19" applyNumberFormat="1" applyFont="1" applyFill="1" applyBorder="1" applyAlignment="1">
      <alignment horizontal="center" vertical="center" shrinkToFit="1"/>
      <protection/>
    </xf>
    <xf numFmtId="4" fontId="3" fillId="3" borderId="2" xfId="19" applyNumberFormat="1" applyFont="1" applyFill="1" applyBorder="1" applyAlignment="1">
      <alignment horizontal="center" vertical="center" wrapText="1"/>
      <protection/>
    </xf>
    <xf numFmtId="4" fontId="3" fillId="3" borderId="3" xfId="19" applyNumberFormat="1" applyFont="1" applyFill="1" applyBorder="1" applyAlignment="1">
      <alignment horizontal="center" vertical="center" wrapText="1"/>
      <protection/>
    </xf>
    <xf numFmtId="4" fontId="3" fillId="3" borderId="4" xfId="19" applyNumberFormat="1" applyFont="1" applyFill="1" applyBorder="1" applyAlignment="1">
      <alignment horizontal="center" vertical="center" wrapText="1"/>
      <protection/>
    </xf>
    <xf numFmtId="49" fontId="3" fillId="3" borderId="5" xfId="19" applyNumberFormat="1" applyFont="1" applyFill="1" applyBorder="1" applyAlignment="1">
      <alignment horizontal="center" vertical="center" shrinkToFit="1"/>
      <protection/>
    </xf>
    <xf numFmtId="4" fontId="3" fillId="4" borderId="6" xfId="19" applyNumberFormat="1" applyFont="1" applyFill="1" applyBorder="1" applyAlignment="1">
      <alignment horizontal="center" vertical="center" wrapText="1"/>
      <protection/>
    </xf>
    <xf numFmtId="4" fontId="3" fillId="4" borderId="7" xfId="19" applyNumberFormat="1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left" vertical="center" shrinkToFit="1"/>
      <protection/>
    </xf>
    <xf numFmtId="4" fontId="4" fillId="0" borderId="9" xfId="19" applyNumberFormat="1" applyFont="1" applyFill="1" applyBorder="1" applyAlignment="1">
      <alignment/>
      <protection/>
    </xf>
    <xf numFmtId="4" fontId="3" fillId="0" borderId="10" xfId="19" applyNumberFormat="1" applyFont="1" applyFill="1" applyBorder="1" applyAlignment="1">
      <alignment/>
      <protection/>
    </xf>
    <xf numFmtId="0" fontId="5" fillId="0" borderId="8" xfId="19" applyFont="1" applyFill="1" applyBorder="1" applyAlignment="1">
      <alignment horizontal="left" vertical="center" shrinkToFit="1"/>
      <protection/>
    </xf>
    <xf numFmtId="4" fontId="6" fillId="0" borderId="9" xfId="19" applyNumberFormat="1" applyFont="1" applyFill="1" applyBorder="1" applyAlignment="1">
      <alignment/>
      <protection/>
    </xf>
    <xf numFmtId="4" fontId="5" fillId="0" borderId="9" xfId="19" applyNumberFormat="1" applyFont="1" applyFill="1" applyBorder="1" applyAlignment="1">
      <alignment/>
      <protection/>
    </xf>
    <xf numFmtId="0" fontId="3" fillId="5" borderId="8" xfId="19" applyFont="1" applyFill="1" applyBorder="1" applyAlignment="1">
      <alignment horizontal="left" vertical="center" shrinkToFit="1"/>
      <protection/>
    </xf>
    <xf numFmtId="4" fontId="3" fillId="5" borderId="9" xfId="19" applyNumberFormat="1" applyFont="1" applyFill="1" applyBorder="1" applyAlignment="1">
      <alignment/>
      <protection/>
    </xf>
    <xf numFmtId="0" fontId="7" fillId="0" borderId="8" xfId="19" applyFont="1" applyFill="1" applyBorder="1" applyAlignment="1">
      <alignment horizontal="left" vertical="center" shrinkToFit="1"/>
      <protection/>
    </xf>
    <xf numFmtId="4" fontId="7" fillId="0" borderId="9" xfId="19" applyNumberFormat="1" applyFont="1" applyFill="1" applyBorder="1" applyAlignment="1">
      <alignment/>
      <protection/>
    </xf>
    <xf numFmtId="0" fontId="3" fillId="3" borderId="11" xfId="19" applyFont="1" applyFill="1" applyBorder="1" applyAlignment="1">
      <alignment horizontal="left" vertical="center" shrinkToFit="1"/>
      <protection/>
    </xf>
    <xf numFmtId="4" fontId="3" fillId="3" borderId="12" xfId="19" applyNumberFormat="1" applyFont="1" applyFill="1" applyBorder="1" applyAlignment="1">
      <alignment/>
      <protection/>
    </xf>
    <xf numFmtId="0" fontId="8" fillId="5" borderId="8" xfId="19" applyFont="1" applyFill="1" applyBorder="1" applyAlignment="1">
      <alignment horizontal="left" vertical="center" shrinkToFit="1"/>
      <protection/>
    </xf>
    <xf numFmtId="0" fontId="8" fillId="3" borderId="8" xfId="19" applyFont="1" applyFill="1" applyBorder="1" applyAlignment="1">
      <alignment horizontal="left" vertical="center" shrinkToFit="1"/>
      <protection/>
    </xf>
    <xf numFmtId="4" fontId="3" fillId="3" borderId="9" xfId="19" applyNumberFormat="1" applyFont="1" applyFill="1" applyBorder="1" applyAlignment="1">
      <alignment/>
      <protection/>
    </xf>
    <xf numFmtId="0" fontId="8" fillId="5" borderId="11" xfId="19" applyFont="1" applyFill="1" applyBorder="1" applyAlignment="1">
      <alignment horizontal="left" vertical="center" shrinkToFit="1"/>
      <protection/>
    </xf>
    <xf numFmtId="4" fontId="3" fillId="5" borderId="12" xfId="19" applyNumberFormat="1" applyFont="1" applyFill="1" applyBorder="1" applyAlignment="1">
      <alignment/>
      <protection/>
    </xf>
    <xf numFmtId="0" fontId="7" fillId="0" borderId="5" xfId="19" applyFont="1" applyFill="1" applyBorder="1" applyAlignment="1">
      <alignment horizontal="left" vertical="center" shrinkToFit="1"/>
      <protection/>
    </xf>
    <xf numFmtId="4" fontId="7" fillId="0" borderId="13" xfId="19" applyNumberFormat="1" applyFont="1" applyFill="1" applyBorder="1" applyAlignment="1">
      <alignment/>
      <protection/>
    </xf>
    <xf numFmtId="0" fontId="3" fillId="3" borderId="8" xfId="19" applyFont="1" applyFill="1" applyBorder="1" applyAlignment="1">
      <alignment horizontal="left" vertical="center" shrinkToFit="1"/>
      <protection/>
    </xf>
    <xf numFmtId="0" fontId="3" fillId="6" borderId="8" xfId="19" applyFont="1" applyFill="1" applyBorder="1" applyAlignment="1">
      <alignment horizontal="left" vertical="center" shrinkToFit="1"/>
      <protection/>
    </xf>
    <xf numFmtId="4" fontId="3" fillId="6" borderId="9" xfId="19" applyNumberFormat="1" applyFont="1" applyFill="1" applyBorder="1" applyAlignment="1">
      <alignment/>
      <protection/>
    </xf>
    <xf numFmtId="0" fontId="5" fillId="4" borderId="8" xfId="19" applyFont="1" applyFill="1" applyBorder="1" applyAlignment="1">
      <alignment horizontal="left" vertical="center" shrinkToFit="1"/>
      <protection/>
    </xf>
    <xf numFmtId="4" fontId="6" fillId="4" borderId="9" xfId="19" applyNumberFormat="1" applyFont="1" applyFill="1" applyBorder="1" applyAlignment="1">
      <alignment/>
      <protection/>
    </xf>
    <xf numFmtId="4" fontId="3" fillId="7" borderId="11" xfId="19" applyNumberFormat="1" applyFont="1" applyFill="1" applyBorder="1" applyAlignment="1">
      <alignment horizontal="left" vertical="center" shrinkToFit="1"/>
      <protection/>
    </xf>
    <xf numFmtId="4" fontId="3" fillId="7" borderId="12" xfId="19" applyNumberFormat="1" applyFont="1" applyFill="1" applyBorder="1" applyAlignment="1">
      <alignment/>
      <protection/>
    </xf>
    <xf numFmtId="0" fontId="4" fillId="0" borderId="0" xfId="19" applyFont="1" applyBorder="1" applyAlignment="1" applyProtection="1">
      <alignment horizontal="center" vertical="center" shrinkToFit="1"/>
      <protection/>
    </xf>
    <xf numFmtId="49" fontId="4" fillId="0" borderId="8" xfId="19" applyNumberFormat="1" applyFont="1" applyFill="1" applyBorder="1" applyAlignment="1">
      <alignment horizontal="left" vertical="center" shrinkToFit="1"/>
      <protection/>
    </xf>
    <xf numFmtId="49" fontId="5" fillId="0" borderId="8" xfId="19" applyNumberFormat="1" applyFont="1" applyFill="1" applyBorder="1" applyAlignment="1">
      <alignment horizontal="left" vertical="center" shrinkToFit="1"/>
      <protection/>
    </xf>
    <xf numFmtId="4" fontId="4" fillId="0" borderId="0" xfId="19" applyNumberFormat="1" applyFont="1" applyFill="1" applyBorder="1" applyAlignment="1">
      <alignment/>
      <protection/>
    </xf>
    <xf numFmtId="49" fontId="3" fillId="5" borderId="8" xfId="19" applyNumberFormat="1" applyFont="1" applyFill="1" applyBorder="1" applyAlignment="1">
      <alignment horizontal="left" vertical="center" shrinkToFit="1"/>
      <protection/>
    </xf>
    <xf numFmtId="49" fontId="3" fillId="3" borderId="8" xfId="19" applyNumberFormat="1" applyFont="1" applyFill="1" applyBorder="1" applyAlignment="1">
      <alignment horizontal="left" vertical="center" shrinkToFit="1"/>
      <protection/>
    </xf>
    <xf numFmtId="49" fontId="7" fillId="0" borderId="8" xfId="19" applyNumberFormat="1" applyFont="1" applyFill="1" applyBorder="1" applyAlignment="1">
      <alignment horizontal="left" vertical="center" shrinkToFit="1"/>
      <protection/>
    </xf>
    <xf numFmtId="49" fontId="9" fillId="0" borderId="8" xfId="19" applyNumberFormat="1" applyFont="1" applyFill="1" applyBorder="1" applyAlignment="1">
      <alignment horizontal="left" vertical="center" shrinkToFit="1"/>
      <protection/>
    </xf>
    <xf numFmtId="4" fontId="9" fillId="0" borderId="9" xfId="19" applyNumberFormat="1" applyFont="1" applyFill="1" applyBorder="1" applyAlignment="1">
      <alignment/>
      <protection/>
    </xf>
    <xf numFmtId="49" fontId="8" fillId="3" borderId="8" xfId="19" applyNumberFormat="1" applyFont="1" applyFill="1" applyBorder="1" applyAlignment="1">
      <alignment shrinkToFit="1"/>
      <protection/>
    </xf>
    <xf numFmtId="4" fontId="7" fillId="4" borderId="9" xfId="19" applyNumberFormat="1" applyFont="1" applyFill="1" applyBorder="1" applyAlignment="1">
      <alignment/>
      <protection/>
    </xf>
    <xf numFmtId="0" fontId="4" fillId="0" borderId="0" xfId="19" applyFont="1" applyBorder="1" applyAlignment="1" applyProtection="1">
      <alignment shrinkToFit="1"/>
      <protection locked="0"/>
    </xf>
    <xf numFmtId="4" fontId="4" fillId="0" borderId="0" xfId="19" applyNumberFormat="1" applyFont="1" applyAlignment="1" applyProtection="1">
      <alignment horizontal="center"/>
      <protection locked="0"/>
    </xf>
    <xf numFmtId="0" fontId="3" fillId="7" borderId="7" xfId="19" applyFont="1" applyFill="1" applyBorder="1" applyAlignment="1" applyProtection="1">
      <alignment horizontal="center"/>
      <protection locked="0"/>
    </xf>
    <xf numFmtId="4" fontId="3" fillId="7" borderId="14" xfId="19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idación Estados Liquidación_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y%20Presto%2018%20V3%20Director%2009.01.2018%20AJUSTES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NVERSIONES (2)"/>
      <sheetName val="ANEXO CONSOLIDADO"/>
      <sheetName val="I Eco"/>
      <sheetName val="G Eco"/>
      <sheetName val="ANEXO INVERSIONES"/>
      <sheetName val="ANEXO DEUDA"/>
      <sheetName val="Ajustes PTE"/>
      <sheetName val="ENMIENDAS"/>
      <sheetName val="Pacto provincial"/>
      <sheetName val="Datos ultimos"/>
      <sheetName val="Fdo contingencia"/>
      <sheetName val="UGT inform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 topLeftCell="A25">
      <selection activeCell="K41" sqref="K41"/>
    </sheetView>
  </sheetViews>
  <sheetFormatPr defaultColWidth="11.421875" defaultRowHeight="12.75"/>
  <cols>
    <col min="9" max="9" width="12.28125" style="0" bestFit="1" customWidth="1"/>
  </cols>
  <sheetData>
    <row r="2" spans="2:9" ht="13.5" thickBot="1">
      <c r="B2" s="1" t="s">
        <v>0</v>
      </c>
      <c r="C2" s="1"/>
      <c r="D2" s="1"/>
      <c r="E2" s="1"/>
      <c r="F2" s="1"/>
      <c r="G2" s="1"/>
      <c r="H2" s="1"/>
      <c r="I2" s="1"/>
    </row>
    <row r="3" spans="1:9" ht="14.25" thickBot="1" thickTop="1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5"/>
    </row>
    <row r="4" spans="1:9" ht="34.5" thickTop="1">
      <c r="A4" s="6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</row>
    <row r="5" spans="1:9" ht="12.75">
      <c r="A5" s="9" t="s">
        <v>11</v>
      </c>
      <c r="B5" s="10">
        <v>8364940.46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f>SUM(B5:H5)</f>
        <v>8364940.46</v>
      </c>
    </row>
    <row r="6" spans="1:9" ht="12.75">
      <c r="A6" s="9" t="s">
        <v>12</v>
      </c>
      <c r="B6" s="10">
        <v>11061069.69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aca="true" t="shared" si="0" ref="I6:I11">SUM(B6:H6)</f>
        <v>11061069.69</v>
      </c>
    </row>
    <row r="7" spans="1:9" ht="12.75">
      <c r="A7" s="9" t="s">
        <v>13</v>
      </c>
      <c r="B7" s="10">
        <v>13178458.75</v>
      </c>
      <c r="C7" s="10">
        <v>553490</v>
      </c>
      <c r="D7" s="10">
        <v>19500</v>
      </c>
      <c r="E7" s="10">
        <v>0</v>
      </c>
      <c r="F7" s="10">
        <v>9500</v>
      </c>
      <c r="G7" s="10">
        <v>8162156.56</v>
      </c>
      <c r="H7" s="10">
        <v>6731903.57</v>
      </c>
      <c r="I7" s="11">
        <f t="shared" si="0"/>
        <v>28655008.88</v>
      </c>
    </row>
    <row r="8" spans="1:9" ht="12.75">
      <c r="A8" s="9" t="s">
        <v>14</v>
      </c>
      <c r="B8" s="10">
        <v>176761840.94000006</v>
      </c>
      <c r="C8" s="10">
        <v>692510</v>
      </c>
      <c r="D8" s="10">
        <v>430000</v>
      </c>
      <c r="E8" s="10">
        <v>3111520.6</v>
      </c>
      <c r="F8" s="10">
        <v>2304958.38</v>
      </c>
      <c r="G8" s="10">
        <v>0</v>
      </c>
      <c r="H8" s="10">
        <v>0</v>
      </c>
      <c r="I8" s="11">
        <f t="shared" si="0"/>
        <v>183300829.92000005</v>
      </c>
    </row>
    <row r="9" spans="1:9" ht="12.75">
      <c r="A9" s="12" t="s">
        <v>15</v>
      </c>
      <c r="B9" s="13">
        <v>-300000</v>
      </c>
      <c r="C9" s="14">
        <v>-666910</v>
      </c>
      <c r="D9" s="14">
        <v>-430000</v>
      </c>
      <c r="E9" s="14">
        <v>-3111520.6</v>
      </c>
      <c r="F9" s="14">
        <v>-2297458.38</v>
      </c>
      <c r="G9" s="14">
        <v>0</v>
      </c>
      <c r="H9" s="14">
        <v>0</v>
      </c>
      <c r="I9" s="14">
        <f t="shared" si="0"/>
        <v>-6805888.9799999995</v>
      </c>
    </row>
    <row r="10" spans="1:9" ht="12.75">
      <c r="A10" s="9" t="s">
        <v>16</v>
      </c>
      <c r="B10" s="10">
        <v>80860</v>
      </c>
      <c r="C10" s="10">
        <v>1000</v>
      </c>
      <c r="D10" s="10">
        <v>100</v>
      </c>
      <c r="E10" s="10">
        <v>0</v>
      </c>
      <c r="F10" s="10">
        <v>1500</v>
      </c>
      <c r="G10" s="10">
        <v>427286.47</v>
      </c>
      <c r="H10" s="10">
        <v>30000</v>
      </c>
      <c r="I10" s="11">
        <f t="shared" si="0"/>
        <v>540746.47</v>
      </c>
    </row>
    <row r="11" spans="1:9" ht="12.75">
      <c r="A11" s="12" t="s">
        <v>15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 ht="12.75">
      <c r="A12" s="15" t="s">
        <v>17</v>
      </c>
      <c r="B12" s="16">
        <f>B5+B6+B7+B8+B10</f>
        <v>209447169.84000006</v>
      </c>
      <c r="C12" s="16">
        <f aca="true" t="shared" si="1" ref="C12:I12">C5+C6+C7+C8+C10</f>
        <v>1247000</v>
      </c>
      <c r="D12" s="16">
        <f t="shared" si="1"/>
        <v>449600</v>
      </c>
      <c r="E12" s="16">
        <f t="shared" si="1"/>
        <v>3111520.6</v>
      </c>
      <c r="F12" s="16">
        <f t="shared" si="1"/>
        <v>2315958.38</v>
      </c>
      <c r="G12" s="16">
        <f t="shared" si="1"/>
        <v>8589443.03</v>
      </c>
      <c r="H12" s="16">
        <f t="shared" si="1"/>
        <v>6761903.57</v>
      </c>
      <c r="I12" s="16">
        <f t="shared" si="1"/>
        <v>231922595.42000005</v>
      </c>
    </row>
    <row r="13" spans="1:9" ht="12.75">
      <c r="A13" s="17" t="s">
        <v>18</v>
      </c>
      <c r="B13" s="18">
        <v>-300000</v>
      </c>
      <c r="C13" s="18">
        <v>-666910</v>
      </c>
      <c r="D13" s="18">
        <v>-430000</v>
      </c>
      <c r="E13" s="18">
        <v>-3111520.6</v>
      </c>
      <c r="F13" s="18">
        <v>-2297458.38</v>
      </c>
      <c r="G13" s="18">
        <v>0</v>
      </c>
      <c r="H13" s="18">
        <v>0</v>
      </c>
      <c r="I13" s="18">
        <f>SUM(B13:H13)</f>
        <v>-6805888.9799999995</v>
      </c>
    </row>
    <row r="14" spans="1:9" ht="13.5" thickBot="1">
      <c r="A14" s="19" t="s">
        <v>19</v>
      </c>
      <c r="B14" s="20">
        <f>SUM(B12:B13)</f>
        <v>209147169.84000006</v>
      </c>
      <c r="C14" s="20">
        <f aca="true" t="shared" si="2" ref="B14:I14">SUM(C12:C13)</f>
        <v>580090</v>
      </c>
      <c r="D14" s="20">
        <f t="shared" si="2"/>
        <v>19600</v>
      </c>
      <c r="E14" s="20">
        <f t="shared" si="2"/>
        <v>0</v>
      </c>
      <c r="F14" s="20">
        <f t="shared" si="2"/>
        <v>18500</v>
      </c>
      <c r="G14" s="20">
        <f t="shared" si="2"/>
        <v>8589443.03</v>
      </c>
      <c r="H14" s="20">
        <f t="shared" si="2"/>
        <v>6761903.57</v>
      </c>
      <c r="I14" s="20">
        <f t="shared" si="2"/>
        <v>225116706.44000006</v>
      </c>
    </row>
    <row r="15" spans="1:9" ht="13.5" thickTop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>SUM(B15:H15)</f>
        <v>0</v>
      </c>
    </row>
    <row r="16" spans="1:9" ht="12.75">
      <c r="A16" s="9" t="s">
        <v>21</v>
      </c>
      <c r="B16" s="10">
        <v>10166208.68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>SUM(B16:H16)</f>
        <v>10166208.68</v>
      </c>
    </row>
    <row r="17" spans="1:9" ht="12.75">
      <c r="A17" s="12" t="s">
        <v>15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>SUM(B17:H17)</f>
        <v>0</v>
      </c>
    </row>
    <row r="18" spans="1:9" ht="12.75">
      <c r="A18" s="21" t="s">
        <v>22</v>
      </c>
      <c r="B18" s="16">
        <f>B15+B16</f>
        <v>10166208.68</v>
      </c>
      <c r="C18" s="16">
        <f aca="true" t="shared" si="3" ref="C18:I18">C15+C16</f>
        <v>0</v>
      </c>
      <c r="D18" s="16">
        <f t="shared" si="3"/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10166208.68</v>
      </c>
    </row>
    <row r="19" spans="1:9" ht="12.75">
      <c r="A19" s="17" t="s">
        <v>23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f>SUM(B19:H19)</f>
        <v>0</v>
      </c>
    </row>
    <row r="20" spans="1:9" ht="12.75">
      <c r="A20" s="22" t="s">
        <v>24</v>
      </c>
      <c r="B20" s="23">
        <f>SUM(B18:B19)</f>
        <v>10166208.68</v>
      </c>
      <c r="C20" s="23">
        <f aca="true" t="shared" si="4" ref="B20:I20">SUM(C18:C19)</f>
        <v>0</v>
      </c>
      <c r="D20" s="23">
        <f t="shared" si="4"/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10166208.68</v>
      </c>
    </row>
    <row r="21" spans="1:9" ht="13.5" thickBot="1">
      <c r="A21" s="24" t="s">
        <v>25</v>
      </c>
      <c r="B21" s="25">
        <f>B12+B18</f>
        <v>219613378.52000007</v>
      </c>
      <c r="C21" s="25">
        <f aca="true" t="shared" si="5" ref="C21:I22">C12+C18</f>
        <v>1247000</v>
      </c>
      <c r="D21" s="25">
        <f t="shared" si="5"/>
        <v>449600</v>
      </c>
      <c r="E21" s="25">
        <f t="shared" si="5"/>
        <v>3111520.6</v>
      </c>
      <c r="F21" s="25">
        <f t="shared" si="5"/>
        <v>2315958.38</v>
      </c>
      <c r="G21" s="25">
        <f t="shared" si="5"/>
        <v>8589443.03</v>
      </c>
      <c r="H21" s="25">
        <f t="shared" si="5"/>
        <v>6761903.57</v>
      </c>
      <c r="I21" s="25">
        <f t="shared" si="5"/>
        <v>242088804.10000005</v>
      </c>
    </row>
    <row r="22" spans="1:9" ht="13.5" thickTop="1">
      <c r="A22" s="26" t="s">
        <v>26</v>
      </c>
      <c r="B22" s="27">
        <f>B13+B19</f>
        <v>-300000</v>
      </c>
      <c r="C22" s="27">
        <f t="shared" si="5"/>
        <v>-666910</v>
      </c>
      <c r="D22" s="27">
        <f t="shared" si="5"/>
        <v>-430000</v>
      </c>
      <c r="E22" s="27">
        <f t="shared" si="5"/>
        <v>-3111520.6</v>
      </c>
      <c r="F22" s="27">
        <f t="shared" si="5"/>
        <v>-2297458.38</v>
      </c>
      <c r="G22" s="27">
        <f t="shared" si="5"/>
        <v>0</v>
      </c>
      <c r="H22" s="27">
        <f t="shared" si="5"/>
        <v>0</v>
      </c>
      <c r="I22" s="27">
        <f>SUM(B22:H22)</f>
        <v>-6805888.9799999995</v>
      </c>
    </row>
    <row r="23" spans="1:9" ht="12.75">
      <c r="A23" s="22" t="s">
        <v>27</v>
      </c>
      <c r="B23" s="23">
        <f>SUM(B21:B22)</f>
        <v>219313378.52000007</v>
      </c>
      <c r="C23" s="23">
        <f aca="true" t="shared" si="6" ref="B23:I23">SUM(C21:C22)</f>
        <v>580090</v>
      </c>
      <c r="D23" s="23">
        <f t="shared" si="6"/>
        <v>19600</v>
      </c>
      <c r="E23" s="23">
        <f t="shared" si="6"/>
        <v>0</v>
      </c>
      <c r="F23" s="23">
        <f t="shared" si="6"/>
        <v>18500</v>
      </c>
      <c r="G23" s="23">
        <f t="shared" si="6"/>
        <v>8589443.03</v>
      </c>
      <c r="H23" s="23">
        <f t="shared" si="6"/>
        <v>6761903.57</v>
      </c>
      <c r="I23" s="23">
        <f t="shared" si="6"/>
        <v>235282915.12000006</v>
      </c>
    </row>
    <row r="24" spans="1:9" ht="12.75">
      <c r="A24" s="9" t="s">
        <v>28</v>
      </c>
      <c r="B24" s="10">
        <v>2</v>
      </c>
      <c r="C24" s="10">
        <v>15000</v>
      </c>
      <c r="D24" s="10">
        <v>0</v>
      </c>
      <c r="E24" s="10">
        <v>10500</v>
      </c>
      <c r="F24" s="10">
        <v>12000</v>
      </c>
      <c r="G24" s="10">
        <v>6</v>
      </c>
      <c r="H24" s="10">
        <v>0</v>
      </c>
      <c r="I24" s="11">
        <f>SUM(B24:H24)</f>
        <v>37508</v>
      </c>
    </row>
    <row r="25" spans="1:9" ht="12.75">
      <c r="A25" s="9" t="s">
        <v>29</v>
      </c>
      <c r="B25" s="10">
        <v>10731145.33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f>SUM(B25:H25)</f>
        <v>10731145.33</v>
      </c>
    </row>
    <row r="26" spans="1:9" ht="12.75">
      <c r="A26" s="12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>SUM(B26:H26)</f>
        <v>0</v>
      </c>
    </row>
    <row r="27" spans="1:9" ht="12.75">
      <c r="A27" s="15" t="s">
        <v>30</v>
      </c>
      <c r="B27" s="16">
        <f>B24+B25</f>
        <v>10731147.33</v>
      </c>
      <c r="C27" s="16">
        <f aca="true" t="shared" si="7" ref="C27:I27">C24+C25</f>
        <v>15000</v>
      </c>
      <c r="D27" s="16">
        <f t="shared" si="7"/>
        <v>0</v>
      </c>
      <c r="E27" s="16">
        <f t="shared" si="7"/>
        <v>10500</v>
      </c>
      <c r="F27" s="16">
        <f t="shared" si="7"/>
        <v>12000</v>
      </c>
      <c r="G27" s="16">
        <f t="shared" si="7"/>
        <v>6</v>
      </c>
      <c r="H27" s="16">
        <f t="shared" si="7"/>
        <v>0</v>
      </c>
      <c r="I27" s="16">
        <f t="shared" si="7"/>
        <v>10768653.33</v>
      </c>
    </row>
    <row r="28" spans="1:9" ht="12.75">
      <c r="A28" s="17" t="s">
        <v>31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f>SUM(B28:H28)</f>
        <v>0</v>
      </c>
    </row>
    <row r="29" spans="1:9" ht="12.75">
      <c r="A29" s="28" t="s">
        <v>32</v>
      </c>
      <c r="B29" s="23">
        <f>SUM(B27:B28)</f>
        <v>10731147.33</v>
      </c>
      <c r="C29" s="23">
        <f aca="true" t="shared" si="8" ref="B29:I29">SUM(C27:C28)</f>
        <v>15000</v>
      </c>
      <c r="D29" s="23">
        <f t="shared" si="8"/>
        <v>0</v>
      </c>
      <c r="E29" s="23">
        <f t="shared" si="8"/>
        <v>10500</v>
      </c>
      <c r="F29" s="23">
        <f t="shared" si="8"/>
        <v>12000</v>
      </c>
      <c r="G29" s="23">
        <f t="shared" si="8"/>
        <v>6</v>
      </c>
      <c r="H29" s="23">
        <f t="shared" si="8"/>
        <v>0</v>
      </c>
      <c r="I29" s="23">
        <f t="shared" si="8"/>
        <v>10768653.33</v>
      </c>
    </row>
    <row r="30" spans="1:9" ht="12.75">
      <c r="A30" s="29" t="s">
        <v>33</v>
      </c>
      <c r="B30" s="30">
        <f>B21+B27</f>
        <v>230344525.85000008</v>
      </c>
      <c r="C30" s="30">
        <f aca="true" t="shared" si="9" ref="C30:I31">C21+C27</f>
        <v>1262000</v>
      </c>
      <c r="D30" s="30">
        <f t="shared" si="9"/>
        <v>449600</v>
      </c>
      <c r="E30" s="30">
        <f t="shared" si="9"/>
        <v>3122020.6</v>
      </c>
      <c r="F30" s="30">
        <f t="shared" si="9"/>
        <v>2327958.38</v>
      </c>
      <c r="G30" s="30">
        <f t="shared" si="9"/>
        <v>8589449.03</v>
      </c>
      <c r="H30" s="30">
        <f t="shared" si="9"/>
        <v>6761903.57</v>
      </c>
      <c r="I30" s="30">
        <f t="shared" si="9"/>
        <v>252857457.43000007</v>
      </c>
    </row>
    <row r="31" spans="1:9" ht="12.75">
      <c r="A31" s="31" t="s">
        <v>34</v>
      </c>
      <c r="B31" s="32">
        <f>B22+B28</f>
        <v>-300000</v>
      </c>
      <c r="C31" s="32">
        <f t="shared" si="9"/>
        <v>-666910</v>
      </c>
      <c r="D31" s="32">
        <f t="shared" si="9"/>
        <v>-430000</v>
      </c>
      <c r="E31" s="32">
        <f t="shared" si="9"/>
        <v>-3111520.6</v>
      </c>
      <c r="F31" s="32">
        <f t="shared" si="9"/>
        <v>-2297458.38</v>
      </c>
      <c r="G31" s="32">
        <f t="shared" si="9"/>
        <v>0</v>
      </c>
      <c r="H31" s="32">
        <f t="shared" si="9"/>
        <v>0</v>
      </c>
      <c r="I31" s="32">
        <f t="shared" si="9"/>
        <v>-6805888.9799999995</v>
      </c>
    </row>
    <row r="32" spans="1:9" ht="13.5" thickBot="1">
      <c r="A32" s="33" t="s">
        <v>35</v>
      </c>
      <c r="B32" s="34">
        <f>SUM(B30:B31)</f>
        <v>230044525.85000008</v>
      </c>
      <c r="C32" s="34">
        <f aca="true" t="shared" si="10" ref="B32:I32">SUM(C30:C31)</f>
        <v>595090</v>
      </c>
      <c r="D32" s="34">
        <f t="shared" si="10"/>
        <v>19600</v>
      </c>
      <c r="E32" s="34">
        <f t="shared" si="10"/>
        <v>10500</v>
      </c>
      <c r="F32" s="34">
        <f t="shared" si="10"/>
        <v>30500</v>
      </c>
      <c r="G32" s="34">
        <f t="shared" si="10"/>
        <v>8589449.03</v>
      </c>
      <c r="H32" s="34">
        <f t="shared" si="10"/>
        <v>6761903.57</v>
      </c>
      <c r="I32" s="34">
        <f t="shared" si="10"/>
        <v>246051568.45000008</v>
      </c>
    </row>
    <row r="33" ht="13.5" thickTop="1"/>
    <row r="34" spans="1:9" ht="13.5" thickBot="1">
      <c r="A34" s="35"/>
      <c r="B34" s="1" t="s">
        <v>0</v>
      </c>
      <c r="C34" s="1"/>
      <c r="D34" s="1"/>
      <c r="E34" s="1"/>
      <c r="F34" s="1"/>
      <c r="G34" s="1"/>
      <c r="H34" s="1"/>
      <c r="I34" s="1"/>
    </row>
    <row r="35" spans="1:9" ht="14.25" thickBot="1" thickTop="1">
      <c r="A35" s="2" t="s">
        <v>36</v>
      </c>
      <c r="B35" s="3" t="s">
        <v>37</v>
      </c>
      <c r="C35" s="4"/>
      <c r="D35" s="4"/>
      <c r="E35" s="4"/>
      <c r="F35" s="4"/>
      <c r="G35" s="4"/>
      <c r="H35" s="4"/>
      <c r="I35" s="5"/>
    </row>
    <row r="36" spans="1:9" ht="34.5" thickTop="1">
      <c r="A36" s="6"/>
      <c r="B36" s="7" t="s">
        <v>3</v>
      </c>
      <c r="C36" s="7" t="s">
        <v>4</v>
      </c>
      <c r="D36" s="7" t="s">
        <v>5</v>
      </c>
      <c r="E36" s="7" t="s">
        <v>6</v>
      </c>
      <c r="F36" s="7" t="s">
        <v>7</v>
      </c>
      <c r="G36" s="7" t="s">
        <v>8</v>
      </c>
      <c r="H36" s="7" t="s">
        <v>9</v>
      </c>
      <c r="I36" s="8" t="s">
        <v>38</v>
      </c>
    </row>
    <row r="37" spans="1:9" ht="12.75">
      <c r="A37" s="36" t="s">
        <v>39</v>
      </c>
      <c r="B37" s="10">
        <v>71521000.80600008</v>
      </c>
      <c r="C37" s="10">
        <v>931818.63</v>
      </c>
      <c r="D37" s="10">
        <v>286330.8</v>
      </c>
      <c r="E37" s="10">
        <f>2413391.15+280000</f>
        <v>2693391.15</v>
      </c>
      <c r="F37" s="10">
        <v>993772.46</v>
      </c>
      <c r="G37" s="10">
        <v>4709562.39</v>
      </c>
      <c r="H37" s="10">
        <v>1112586.11</v>
      </c>
      <c r="I37" s="11">
        <f>SUM(B37:H37)</f>
        <v>82248462.34600008</v>
      </c>
    </row>
    <row r="38" spans="1:9" ht="12.75">
      <c r="A38" s="36" t="s">
        <v>40</v>
      </c>
      <c r="B38" s="10">
        <v>45594609.50999999</v>
      </c>
      <c r="C38" s="10">
        <v>249981.37</v>
      </c>
      <c r="D38" s="10">
        <v>152283.79</v>
      </c>
      <c r="E38" s="10">
        <v>376000</v>
      </c>
      <c r="F38" s="10">
        <v>948605.83</v>
      </c>
      <c r="G38" s="10">
        <v>2132002</v>
      </c>
      <c r="H38" s="10">
        <v>4646208.57</v>
      </c>
      <c r="I38" s="11">
        <f aca="true" t="shared" si="11" ref="I38:I43">SUM(B38:H38)</f>
        <v>54099691.069999985</v>
      </c>
    </row>
    <row r="39" spans="1:9" ht="12.75">
      <c r="A39" s="37" t="s">
        <v>15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11"/>
        <v>0</v>
      </c>
    </row>
    <row r="40" spans="1:9" ht="12.75">
      <c r="A40" s="36" t="s">
        <v>41</v>
      </c>
      <c r="B40" s="10">
        <v>2093185.28</v>
      </c>
      <c r="C40" s="10">
        <v>1000</v>
      </c>
      <c r="D40" s="10">
        <v>0</v>
      </c>
      <c r="E40" s="10">
        <v>0</v>
      </c>
      <c r="F40" s="10">
        <v>250</v>
      </c>
      <c r="G40" s="38">
        <v>187012</v>
      </c>
      <c r="H40" s="10">
        <v>338441.02</v>
      </c>
      <c r="I40" s="11">
        <f t="shared" si="11"/>
        <v>2619888.3000000003</v>
      </c>
    </row>
    <row r="41" spans="1:9" ht="12.75">
      <c r="A41" s="36" t="s">
        <v>42</v>
      </c>
      <c r="B41" s="10">
        <v>59633620.48</v>
      </c>
      <c r="C41" s="10">
        <v>4200</v>
      </c>
      <c r="D41" s="10">
        <v>2800</v>
      </c>
      <c r="E41" s="10">
        <v>0</v>
      </c>
      <c r="F41" s="10">
        <v>298419.77</v>
      </c>
      <c r="G41" s="10">
        <v>300000</v>
      </c>
      <c r="H41" s="10">
        <v>0</v>
      </c>
      <c r="I41" s="11">
        <f t="shared" si="11"/>
        <v>60239040.25</v>
      </c>
    </row>
    <row r="42" spans="1:9" ht="12.75">
      <c r="A42" s="36" t="s">
        <v>43</v>
      </c>
      <c r="B42" s="10">
        <v>4244372</v>
      </c>
      <c r="C42" s="10">
        <v>14000</v>
      </c>
      <c r="D42" s="10">
        <v>4185.41</v>
      </c>
      <c r="E42" s="10">
        <v>35629.45</v>
      </c>
      <c r="F42" s="10">
        <v>14769</v>
      </c>
      <c r="G42" s="10">
        <v>385304.99</v>
      </c>
      <c r="H42" s="10">
        <v>0</v>
      </c>
      <c r="I42" s="11">
        <f t="shared" si="11"/>
        <v>4698260.850000001</v>
      </c>
    </row>
    <row r="43" spans="1:9" ht="12.75">
      <c r="A43" s="37" t="s">
        <v>15</v>
      </c>
      <c r="B43" s="13">
        <v>-6505888.9799999995</v>
      </c>
      <c r="C43" s="14">
        <v>0</v>
      </c>
      <c r="D43" s="14">
        <v>0</v>
      </c>
      <c r="E43" s="14">
        <v>0</v>
      </c>
      <c r="F43" s="14">
        <v>0</v>
      </c>
      <c r="G43" s="14">
        <v>-300000</v>
      </c>
      <c r="H43" s="14">
        <v>0</v>
      </c>
      <c r="I43" s="14">
        <f t="shared" si="11"/>
        <v>-6805888.9799999995</v>
      </c>
    </row>
    <row r="44" spans="1:9" ht="12.75">
      <c r="A44" s="39" t="s">
        <v>44</v>
      </c>
      <c r="B44" s="16">
        <f>B37+B38+B40+B41+B42</f>
        <v>183086788.07600006</v>
      </c>
      <c r="C44" s="16">
        <f aca="true" t="shared" si="12" ref="C44:I44">C37+C38+C40+C41+C42</f>
        <v>1201000</v>
      </c>
      <c r="D44" s="16">
        <f t="shared" si="12"/>
        <v>445599.99999999994</v>
      </c>
      <c r="E44" s="16">
        <f t="shared" si="12"/>
        <v>3105020.6</v>
      </c>
      <c r="F44" s="16">
        <f t="shared" si="12"/>
        <v>2255817.06</v>
      </c>
      <c r="G44" s="16">
        <f t="shared" si="12"/>
        <v>7713881.38</v>
      </c>
      <c r="H44" s="16">
        <f t="shared" si="12"/>
        <v>6097235.700000001</v>
      </c>
      <c r="I44" s="16">
        <f t="shared" si="12"/>
        <v>203905342.81600007</v>
      </c>
    </row>
    <row r="45" spans="1:9" ht="12.75">
      <c r="A45" s="17" t="s">
        <v>45</v>
      </c>
      <c r="B45" s="18">
        <f>B39+B43</f>
        <v>-6505888.9799999995</v>
      </c>
      <c r="C45" s="18">
        <v>0</v>
      </c>
      <c r="D45" s="18">
        <v>0</v>
      </c>
      <c r="E45" s="18">
        <v>0</v>
      </c>
      <c r="F45" s="18">
        <v>0</v>
      </c>
      <c r="G45" s="18">
        <v>-300000</v>
      </c>
      <c r="H45" s="18">
        <v>0</v>
      </c>
      <c r="I45" s="18">
        <f>SUM(B45:H45)</f>
        <v>-6805888.9799999995</v>
      </c>
    </row>
    <row r="46" spans="1:9" ht="12.75">
      <c r="A46" s="40" t="s">
        <v>46</v>
      </c>
      <c r="B46" s="23">
        <f aca="true" t="shared" si="13" ref="B46:I46">SUM(B44:B45)</f>
        <v>176580899.09600008</v>
      </c>
      <c r="C46" s="23">
        <f t="shared" si="13"/>
        <v>1201000</v>
      </c>
      <c r="D46" s="23">
        <f t="shared" si="13"/>
        <v>445599.99999999994</v>
      </c>
      <c r="E46" s="23">
        <f t="shared" si="13"/>
        <v>3105020.6</v>
      </c>
      <c r="F46" s="23">
        <f t="shared" si="13"/>
        <v>2255817.06</v>
      </c>
      <c r="G46" s="23">
        <f t="shared" si="13"/>
        <v>7413881.38</v>
      </c>
      <c r="H46" s="23">
        <f t="shared" si="13"/>
        <v>6097235.700000001</v>
      </c>
      <c r="I46" s="23">
        <f t="shared" si="13"/>
        <v>197099453.83600008</v>
      </c>
    </row>
    <row r="47" spans="1:9" ht="12.75">
      <c r="A47" s="36" t="s">
        <v>47</v>
      </c>
      <c r="B47" s="10">
        <v>15327382.5</v>
      </c>
      <c r="C47" s="10">
        <v>46000</v>
      </c>
      <c r="D47" s="10">
        <v>4000</v>
      </c>
      <c r="E47" s="10">
        <v>6500</v>
      </c>
      <c r="F47" s="10">
        <v>7500</v>
      </c>
      <c r="G47" s="10">
        <v>875561.65</v>
      </c>
      <c r="H47" s="10">
        <v>33000</v>
      </c>
      <c r="I47" s="11">
        <f>SUM(B47:H47)</f>
        <v>16299944.15</v>
      </c>
    </row>
    <row r="48" spans="1:9" ht="12.75">
      <c r="A48" s="36" t="s">
        <v>48</v>
      </c>
      <c r="B48" s="10">
        <v>19256115.18</v>
      </c>
      <c r="C48" s="10">
        <v>0</v>
      </c>
      <c r="D48" s="10">
        <v>0</v>
      </c>
      <c r="E48" s="10">
        <v>0</v>
      </c>
      <c r="F48" s="10">
        <v>52641.32</v>
      </c>
      <c r="G48" s="10">
        <v>0</v>
      </c>
      <c r="H48" s="10">
        <v>0</v>
      </c>
      <c r="I48" s="11">
        <f>SUM(B48:H48)</f>
        <v>19308756.5</v>
      </c>
    </row>
    <row r="49" spans="1:9" ht="12.75">
      <c r="A49" s="37" t="s">
        <v>15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f>SUM(B49:H49)</f>
        <v>0</v>
      </c>
    </row>
    <row r="50" spans="1:9" ht="12.75">
      <c r="A50" s="39" t="s">
        <v>49</v>
      </c>
      <c r="B50" s="16">
        <f>B47+B48</f>
        <v>34583497.68</v>
      </c>
      <c r="C50" s="16">
        <f aca="true" t="shared" si="14" ref="C50:I50">C47+C48</f>
        <v>46000</v>
      </c>
      <c r="D50" s="16">
        <f t="shared" si="14"/>
        <v>4000</v>
      </c>
      <c r="E50" s="16">
        <f t="shared" si="14"/>
        <v>6500</v>
      </c>
      <c r="F50" s="16">
        <f t="shared" si="14"/>
        <v>60141.32</v>
      </c>
      <c r="G50" s="16">
        <f t="shared" si="14"/>
        <v>875561.65</v>
      </c>
      <c r="H50" s="16">
        <f t="shared" si="14"/>
        <v>33000</v>
      </c>
      <c r="I50" s="16">
        <f t="shared" si="14"/>
        <v>35608700.65</v>
      </c>
    </row>
    <row r="51" spans="1:9" ht="12.75">
      <c r="A51" s="41" t="s">
        <v>50</v>
      </c>
      <c r="B51" s="18">
        <f>B49</f>
        <v>0</v>
      </c>
      <c r="C51" s="18">
        <f aca="true" t="shared" si="15" ref="C51:H51">C49</f>
        <v>0</v>
      </c>
      <c r="D51" s="18">
        <f t="shared" si="15"/>
        <v>0</v>
      </c>
      <c r="E51" s="18">
        <f t="shared" si="15"/>
        <v>0</v>
      </c>
      <c r="F51" s="18">
        <f t="shared" si="15"/>
        <v>0</v>
      </c>
      <c r="G51" s="18">
        <f t="shared" si="15"/>
        <v>0</v>
      </c>
      <c r="H51" s="18">
        <f t="shared" si="15"/>
        <v>0</v>
      </c>
      <c r="I51" s="18">
        <f>SUM(B51:H51)</f>
        <v>0</v>
      </c>
    </row>
    <row r="52" spans="1:9" ht="12.75">
      <c r="A52" s="40" t="s">
        <v>51</v>
      </c>
      <c r="B52" s="23">
        <f aca="true" t="shared" si="16" ref="B52:I52">SUM(B50:B51)</f>
        <v>34583497.68</v>
      </c>
      <c r="C52" s="23">
        <f t="shared" si="16"/>
        <v>46000</v>
      </c>
      <c r="D52" s="23">
        <f t="shared" si="16"/>
        <v>4000</v>
      </c>
      <c r="E52" s="23">
        <f t="shared" si="16"/>
        <v>6500</v>
      </c>
      <c r="F52" s="23">
        <f t="shared" si="16"/>
        <v>60141.32</v>
      </c>
      <c r="G52" s="23">
        <f t="shared" si="16"/>
        <v>875561.65</v>
      </c>
      <c r="H52" s="23">
        <f t="shared" si="16"/>
        <v>33000</v>
      </c>
      <c r="I52" s="23">
        <f t="shared" si="16"/>
        <v>35608700.65</v>
      </c>
    </row>
    <row r="53" spans="1:9" ht="12.75">
      <c r="A53" s="39" t="s">
        <v>52</v>
      </c>
      <c r="B53" s="16">
        <f>B44+B50</f>
        <v>217670285.75600007</v>
      </c>
      <c r="C53" s="16">
        <f aca="true" t="shared" si="17" ref="C53:I54">C44+C50</f>
        <v>1247000</v>
      </c>
      <c r="D53" s="16">
        <f t="shared" si="17"/>
        <v>449599.99999999994</v>
      </c>
      <c r="E53" s="16">
        <f t="shared" si="17"/>
        <v>3111520.6</v>
      </c>
      <c r="F53" s="16">
        <f t="shared" si="17"/>
        <v>2315958.38</v>
      </c>
      <c r="G53" s="16">
        <f t="shared" si="17"/>
        <v>8589443.03</v>
      </c>
      <c r="H53" s="16">
        <f t="shared" si="17"/>
        <v>6130235.700000001</v>
      </c>
      <c r="I53" s="16">
        <f t="shared" si="17"/>
        <v>239514043.46600008</v>
      </c>
    </row>
    <row r="54" spans="1:9" ht="12.75">
      <c r="A54" s="41" t="s">
        <v>53</v>
      </c>
      <c r="B54" s="18">
        <f>B45+B51</f>
        <v>-6505888.9799999995</v>
      </c>
      <c r="C54" s="18">
        <f t="shared" si="17"/>
        <v>0</v>
      </c>
      <c r="D54" s="18">
        <f t="shared" si="17"/>
        <v>0</v>
      </c>
      <c r="E54" s="18">
        <f t="shared" si="17"/>
        <v>0</v>
      </c>
      <c r="F54" s="18">
        <f t="shared" si="17"/>
        <v>0</v>
      </c>
      <c r="G54" s="18">
        <f t="shared" si="17"/>
        <v>-300000</v>
      </c>
      <c r="H54" s="18">
        <f t="shared" si="17"/>
        <v>0</v>
      </c>
      <c r="I54" s="18">
        <f>SUM(B54:H54)</f>
        <v>-6805888.9799999995</v>
      </c>
    </row>
    <row r="55" spans="1:9" ht="12.75">
      <c r="A55" s="40" t="s">
        <v>54</v>
      </c>
      <c r="B55" s="23">
        <f aca="true" t="shared" si="18" ref="B55:I55">SUM(B53:B54)</f>
        <v>211164396.77600008</v>
      </c>
      <c r="C55" s="23">
        <f t="shared" si="18"/>
        <v>1247000</v>
      </c>
      <c r="D55" s="23">
        <f t="shared" si="18"/>
        <v>449599.99999999994</v>
      </c>
      <c r="E55" s="23">
        <f t="shared" si="18"/>
        <v>3111520.6</v>
      </c>
      <c r="F55" s="23">
        <f t="shared" si="18"/>
        <v>2315958.38</v>
      </c>
      <c r="G55" s="23">
        <f t="shared" si="18"/>
        <v>8289443.029999999</v>
      </c>
      <c r="H55" s="23">
        <f t="shared" si="18"/>
        <v>6130235.700000001</v>
      </c>
      <c r="I55" s="23">
        <f t="shared" si="18"/>
        <v>232708154.4860001</v>
      </c>
    </row>
    <row r="56" spans="1:9" ht="12.75">
      <c r="A56" s="36" t="s">
        <v>28</v>
      </c>
      <c r="B56" s="10">
        <v>2</v>
      </c>
      <c r="C56" s="10">
        <v>15000</v>
      </c>
      <c r="D56" s="10">
        <v>0</v>
      </c>
      <c r="E56" s="10">
        <v>10500</v>
      </c>
      <c r="F56" s="10">
        <v>12000</v>
      </c>
      <c r="G56" s="10">
        <v>6</v>
      </c>
      <c r="H56" s="10">
        <v>0</v>
      </c>
      <c r="I56" s="11">
        <f>SUM(B56:H56)</f>
        <v>37508</v>
      </c>
    </row>
    <row r="57" spans="1:9" ht="12.75">
      <c r="A57" s="36" t="s">
        <v>29</v>
      </c>
      <c r="B57" s="10">
        <v>10731145.33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1">
        <f>SUM(B57:H57)</f>
        <v>10731145.33</v>
      </c>
    </row>
    <row r="58" spans="1:9" ht="12.75">
      <c r="A58" s="37" t="s">
        <v>15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f>SUM(B58:H58)</f>
        <v>0</v>
      </c>
    </row>
    <row r="59" spans="1:9" ht="12.75">
      <c r="A59" s="39" t="s">
        <v>55</v>
      </c>
      <c r="B59" s="16">
        <f>B56+B57</f>
        <v>10731147.33</v>
      </c>
      <c r="C59" s="16">
        <f aca="true" t="shared" si="19" ref="C59:I59">C56+C57</f>
        <v>15000</v>
      </c>
      <c r="D59" s="16">
        <f t="shared" si="19"/>
        <v>0</v>
      </c>
      <c r="E59" s="16">
        <f t="shared" si="19"/>
        <v>10500</v>
      </c>
      <c r="F59" s="16">
        <f t="shared" si="19"/>
        <v>12000</v>
      </c>
      <c r="G59" s="16">
        <f t="shared" si="19"/>
        <v>6</v>
      </c>
      <c r="H59" s="16">
        <f t="shared" si="19"/>
        <v>0</v>
      </c>
      <c r="I59" s="16">
        <f t="shared" si="19"/>
        <v>10768653.33</v>
      </c>
    </row>
    <row r="60" spans="1:9" ht="12.75">
      <c r="A60" s="42" t="s">
        <v>56</v>
      </c>
      <c r="B60" s="43">
        <f>B58</f>
        <v>0</v>
      </c>
      <c r="C60" s="43">
        <f aca="true" t="shared" si="20" ref="C60:H60">C58</f>
        <v>0</v>
      </c>
      <c r="D60" s="43">
        <f t="shared" si="20"/>
        <v>0</v>
      </c>
      <c r="E60" s="43">
        <f t="shared" si="20"/>
        <v>0</v>
      </c>
      <c r="F60" s="43">
        <f t="shared" si="20"/>
        <v>0</v>
      </c>
      <c r="G60" s="43">
        <f t="shared" si="20"/>
        <v>0</v>
      </c>
      <c r="H60" s="43">
        <f t="shared" si="20"/>
        <v>0</v>
      </c>
      <c r="I60" s="43">
        <f>SUM(B60:H60)</f>
        <v>0</v>
      </c>
    </row>
    <row r="61" spans="1:9" ht="12.75">
      <c r="A61" s="44" t="s">
        <v>57</v>
      </c>
      <c r="B61" s="23">
        <f aca="true" t="shared" si="21" ref="B61:I61">SUM(B59:B60)</f>
        <v>10731147.33</v>
      </c>
      <c r="C61" s="23">
        <f t="shared" si="21"/>
        <v>15000</v>
      </c>
      <c r="D61" s="23">
        <f t="shared" si="21"/>
        <v>0</v>
      </c>
      <c r="E61" s="23">
        <f t="shared" si="21"/>
        <v>10500</v>
      </c>
      <c r="F61" s="23">
        <f t="shared" si="21"/>
        <v>12000</v>
      </c>
      <c r="G61" s="23">
        <f t="shared" si="21"/>
        <v>6</v>
      </c>
      <c r="H61" s="23">
        <f t="shared" si="21"/>
        <v>0</v>
      </c>
      <c r="I61" s="23">
        <f t="shared" si="21"/>
        <v>10768653.33</v>
      </c>
    </row>
    <row r="62" spans="1:9" ht="12.75">
      <c r="A62" s="29" t="s">
        <v>33</v>
      </c>
      <c r="B62" s="30">
        <f>B53+B59</f>
        <v>228401433.08600008</v>
      </c>
      <c r="C62" s="30">
        <f aca="true" t="shared" si="22" ref="C62:I63">C53+C59</f>
        <v>1262000</v>
      </c>
      <c r="D62" s="30">
        <f t="shared" si="22"/>
        <v>449599.99999999994</v>
      </c>
      <c r="E62" s="30">
        <f t="shared" si="22"/>
        <v>3122020.6</v>
      </c>
      <c r="F62" s="30">
        <f t="shared" si="22"/>
        <v>2327958.38</v>
      </c>
      <c r="G62" s="30">
        <f t="shared" si="22"/>
        <v>8589449.03</v>
      </c>
      <c r="H62" s="30">
        <f t="shared" si="22"/>
        <v>6130235.700000001</v>
      </c>
      <c r="I62" s="30">
        <f t="shared" si="22"/>
        <v>250282696.7960001</v>
      </c>
    </row>
    <row r="63" spans="1:9" ht="12.75">
      <c r="A63" s="31" t="s">
        <v>15</v>
      </c>
      <c r="B63" s="45">
        <f>B54+B60</f>
        <v>-6505888.9799999995</v>
      </c>
      <c r="C63" s="45">
        <f t="shared" si="22"/>
        <v>0</v>
      </c>
      <c r="D63" s="45">
        <f t="shared" si="22"/>
        <v>0</v>
      </c>
      <c r="E63" s="45">
        <f t="shared" si="22"/>
        <v>0</v>
      </c>
      <c r="F63" s="45">
        <f t="shared" si="22"/>
        <v>0</v>
      </c>
      <c r="G63" s="45">
        <f t="shared" si="22"/>
        <v>-300000</v>
      </c>
      <c r="H63" s="45">
        <f t="shared" si="22"/>
        <v>0</v>
      </c>
      <c r="I63" s="45">
        <f>SUM(B63:H63)</f>
        <v>-6805888.9799999995</v>
      </c>
    </row>
    <row r="64" spans="1:9" ht="13.5" thickBot="1">
      <c r="A64" s="33" t="s">
        <v>35</v>
      </c>
      <c r="B64" s="34">
        <f aca="true" t="shared" si="23" ref="B64:I64">SUM(B62:B63)</f>
        <v>221895544.1060001</v>
      </c>
      <c r="C64" s="34">
        <f t="shared" si="23"/>
        <v>1262000</v>
      </c>
      <c r="D64" s="34">
        <f t="shared" si="23"/>
        <v>449599.99999999994</v>
      </c>
      <c r="E64" s="34">
        <f t="shared" si="23"/>
        <v>3122020.6</v>
      </c>
      <c r="F64" s="34">
        <f t="shared" si="23"/>
        <v>2327958.38</v>
      </c>
      <c r="G64" s="34">
        <f t="shared" si="23"/>
        <v>8289449.029999999</v>
      </c>
      <c r="H64" s="34">
        <f t="shared" si="23"/>
        <v>6130235.700000001</v>
      </c>
      <c r="I64" s="34">
        <f t="shared" si="23"/>
        <v>243476807.8160001</v>
      </c>
    </row>
    <row r="65" spans="1:9" ht="13.5" thickTop="1">
      <c r="A65" s="46"/>
      <c r="B65" s="47"/>
      <c r="C65" s="47"/>
      <c r="D65" s="47"/>
      <c r="E65" s="47"/>
      <c r="F65" s="47"/>
      <c r="G65" s="48" t="s">
        <v>58</v>
      </c>
      <c r="H65" s="49"/>
      <c r="I65" s="49">
        <f>I32-I64</f>
        <v>2574760.6339999735</v>
      </c>
    </row>
  </sheetData>
  <mergeCells count="6">
    <mergeCell ref="A35:A36"/>
    <mergeCell ref="B35:I35"/>
    <mergeCell ref="B2:I2"/>
    <mergeCell ref="A3:A4"/>
    <mergeCell ref="B3:I3"/>
    <mergeCell ref="B34:I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AE_EVARISTO</dc:creator>
  <cp:keywords/>
  <dc:description/>
  <cp:lastModifiedBy>AE_EVARISTO</cp:lastModifiedBy>
  <dcterms:created xsi:type="dcterms:W3CDTF">2018-04-27T08:03:53Z</dcterms:created>
  <dcterms:modified xsi:type="dcterms:W3CDTF">2018-04-27T08:08:57Z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