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tables/table2.xml" ContentType="application/vnd.openxmlformats-officedocument.spreadsheetml.tab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F:\0.DIPUTACIÓN GRANADA\cursos\2.PLUSVALÍA impartido por Ramón y JI\1.presentaciones\"/>
    </mc:Choice>
  </mc:AlternateContent>
  <bookViews>
    <workbookView xWindow="0" yWindow="0" windowWidth="19200" windowHeight="11475" activeTab="1"/>
  </bookViews>
  <sheets>
    <sheet name="PERIODO SUPERIOR A 1 AÑO" sheetId="1" r:id="rId1"/>
    <sheet name="PERIODO INFERIOR A 1 AÑO" sheetId="4" r:id="rId2"/>
    <sheet name="AÑOS" sheetId="2" r:id="rId3"/>
    <sheet name="COEFICIENTES" sheetId="3" r:id="rId4"/>
  </sheet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4" i="4" l="1"/>
  <c r="D16" i="4"/>
  <c r="E16" i="4"/>
  <c r="C16" i="4"/>
  <c r="D1" i="2"/>
  <c r="F82" i="4"/>
  <c r="G82" i="4" s="1"/>
  <c r="E27" i="4"/>
  <c r="E82" i="4" s="1"/>
  <c r="D22" i="4"/>
  <c r="B11" i="4"/>
  <c r="D7" i="4"/>
  <c r="C11" i="4" s="1"/>
  <c r="D11" i="4" s="1"/>
  <c r="D83" i="4" s="1"/>
  <c r="C17" i="4" l="1"/>
  <c r="C23" i="4" s="1"/>
  <c r="E28" i="4" s="1"/>
  <c r="E83" i="4" s="1"/>
  <c r="E20" i="4"/>
  <c r="E21" i="4"/>
  <c r="F37" i="1"/>
  <c r="E29" i="4" l="1"/>
  <c r="E34" i="4" s="1"/>
  <c r="F34" i="4" s="1"/>
  <c r="E22" i="4"/>
  <c r="E33" i="4" s="1"/>
  <c r="F33" i="4" s="1"/>
  <c r="E20" i="1"/>
  <c r="E87" i="1" s="1"/>
  <c r="C15" i="1" l="1"/>
  <c r="A1" i="2" s="1"/>
  <c r="D6" i="1"/>
  <c r="C10" i="1" l="1"/>
  <c r="E14" i="1"/>
  <c r="E13" i="1"/>
  <c r="A2" i="2"/>
  <c r="A3" i="2" s="1"/>
  <c r="E15" i="1" l="1"/>
  <c r="E37" i="1" s="1"/>
  <c r="A4" i="2"/>
  <c r="A6" i="2" s="1"/>
  <c r="A7" i="2" s="1"/>
  <c r="F87" i="1" s="1"/>
  <c r="G87" i="1" l="1"/>
  <c r="C16" i="1"/>
  <c r="E25" i="1" s="1"/>
  <c r="F31" i="1" l="1"/>
  <c r="C31" i="1"/>
  <c r="D31" i="1"/>
  <c r="E31" i="1"/>
  <c r="C17" i="1"/>
  <c r="E21" i="1"/>
  <c r="C33" i="1" l="1"/>
  <c r="E39" i="1" s="1"/>
  <c r="F39" i="1" s="1"/>
  <c r="E22" i="1"/>
  <c r="E38" i="1" s="1"/>
  <c r="F38" i="1" s="1"/>
  <c r="E88" i="1"/>
  <c r="B10" i="1"/>
  <c r="D10" i="1" s="1"/>
  <c r="D88" i="1" s="1"/>
  <c r="D15" i="1"/>
</calcChain>
</file>

<file path=xl/sharedStrings.xml><?xml version="1.0" encoding="utf-8"?>
<sst xmlns="http://schemas.openxmlformats.org/spreadsheetml/2006/main" count="121" uniqueCount="79">
  <si>
    <t>FECHA</t>
  </si>
  <si>
    <t>DIFERENCIA</t>
  </si>
  <si>
    <t>TRANSMISIÓN</t>
  </si>
  <si>
    <t>ADQUISICIÓN</t>
  </si>
  <si>
    <t>dias transcurridos</t>
  </si>
  <si>
    <t>años bisiestos</t>
  </si>
  <si>
    <t>años con 366 días</t>
  </si>
  <si>
    <t>días sin bisiestos</t>
  </si>
  <si>
    <t>años</t>
  </si>
  <si>
    <t>años enteros</t>
  </si>
  <si>
    <t>coeficiente aplicable</t>
  </si>
  <si>
    <t>Periodo de generación</t>
  </si>
  <si>
    <t>Coeficiente</t>
  </si>
  <si>
    <t>Inferior a 1 año.</t>
  </si>
  <si>
    <t>1 año.</t>
  </si>
  <si>
    <t>2 años.</t>
  </si>
  <si>
    <t>3 años.</t>
  </si>
  <si>
    <t>4 años.</t>
  </si>
  <si>
    <t>5 años.</t>
  </si>
  <si>
    <t>6 años.</t>
  </si>
  <si>
    <t>7 años.</t>
  </si>
  <si>
    <t>8 años.</t>
  </si>
  <si>
    <t>9 años.</t>
  </si>
  <si>
    <t>10 años.</t>
  </si>
  <si>
    <t>11 años.</t>
  </si>
  <si>
    <t>12 años.</t>
  </si>
  <si>
    <t>13 años.</t>
  </si>
  <si>
    <t>14 años.</t>
  </si>
  <si>
    <t>15 años.</t>
  </si>
  <si>
    <t>16 años.</t>
  </si>
  <si>
    <t>17 años.</t>
  </si>
  <si>
    <t>18 años.</t>
  </si>
  <si>
    <t>19 años.</t>
  </si>
  <si>
    <t>Igual o superior a 20 años.</t>
  </si>
  <si>
    <t>VALOR TOTAL ADQUISICIÓN</t>
  </si>
  <si>
    <t>% SUELO</t>
  </si>
  <si>
    <t>VALOR CATASTRAL TOTAL</t>
  </si>
  <si>
    <t>V. C. SUELO</t>
  </si>
  <si>
    <t>% VALOR SUELO SOBRE EL TOTAL</t>
  </si>
  <si>
    <t>VALOR  CATASTRAL  A  LA  FECHA  DE  TRANSMISIÓN</t>
  </si>
  <si>
    <t>VALOR  DEL  SUELO  A  LA  FECHA DE ADQUISICIÓN</t>
  </si>
  <si>
    <t>VALOR  EQUIVALENTE  DEL  SUELO</t>
  </si>
  <si>
    <t>.</t>
  </si>
  <si>
    <t>VALOR  REAL</t>
  </si>
  <si>
    <t>VALOR  CATASTRAL  SUELO</t>
  </si>
  <si>
    <t>AÑOS TRANSCURRIDOS</t>
  </si>
  <si>
    <t>COEFICIENTE APLICABLE</t>
  </si>
  <si>
    <t>LIQUIDACIÓN  POR  APLICACIÓN  DE  COEFICIENTES</t>
  </si>
  <si>
    <t>VALOR  CATASTRAL  DEL  SUELO</t>
  </si>
  <si>
    <t>COEFICIENTE  APLICABLE</t>
  </si>
  <si>
    <t>BASE  IMPONIBLE</t>
  </si>
  <si>
    <t>LIQUIDACIÓN  CON  LA  NORMATIVA  ANTERIOR</t>
  </si>
  <si>
    <t>Años computables :</t>
  </si>
  <si>
    <t>Porcentaje de incremento:</t>
  </si>
  <si>
    <t>De 1 a 5 años</t>
  </si>
  <si>
    <t>De 6 a 10 años</t>
  </si>
  <si>
    <t>De 11 a 15 años</t>
  </si>
  <si>
    <t>De 16 a 20 años</t>
  </si>
  <si>
    <t>PORCENTAJE TOTAL</t>
  </si>
  <si>
    <t>BASE IMPONIBLE</t>
  </si>
  <si>
    <t>SISTEMA  DE  LIQUIDACIÓN</t>
  </si>
  <si>
    <t>POR  DIFERENCIA  DE  VALORES</t>
  </si>
  <si>
    <t>POR  APLICACIÓN  DE  COEFICIENTES</t>
  </si>
  <si>
    <t>SEGÚN  NORMATIVA  DEROGADA</t>
  </si>
  <si>
    <t>CUOTA</t>
  </si>
  <si>
    <t>Porcentaje aplicable por cada año (en el ejemplo aplicamos unos porcentajes muy moderados):</t>
  </si>
  <si>
    <t>(resultado de multiplicar el valor catastral por el porcentaje total)</t>
  </si>
  <si>
    <t>VALOR DEL SUELO (SEGÚN % DEL V.C.)</t>
  </si>
  <si>
    <t>TIPO DE GRAVAMEN APROBADO POR EL AYUNTAMIENTO</t>
  </si>
  <si>
    <t>COMPARATIVA  DE  CUOTAS  RESULTANTES</t>
  </si>
  <si>
    <t>MESES COMPLETOS TRANSCURRIDOS</t>
  </si>
  <si>
    <t>VALORES</t>
  </si>
  <si>
    <t>FECHAS</t>
  </si>
  <si>
    <t>DIA</t>
  </si>
  <si>
    <t xml:space="preserve">MES </t>
  </si>
  <si>
    <t>AÑO</t>
  </si>
  <si>
    <t>MESES</t>
  </si>
  <si>
    <t>DIFERENCIA  DE  VALOR</t>
  </si>
  <si>
    <t>COEFICIENTE APLICABLE POR CADA MES            0,14 /12</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</si>
</sst>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4" formatCode="_-* #,##0.00\ &quot;€&quot;_-;\-* #,##0.00\ &quot;€&quot;_-;_-* &quot;-&quot;??\ &quot;€&quot;_-;_-@_-"/>
    <numFmt numFmtId="43" formatCode="_-* #,##0.00\ _€_-;\-* #,##0.00\ _€_-;_-* &quot;-&quot;??\ _€_-;_-@_-"/>
    <numFmt numFmtId="164" formatCode="#,##0.00_ ;[Red]\-#,##0.00\ "/>
    <numFmt numFmtId="165" formatCode="0.000000"/>
    <numFmt numFmtId="166" formatCode="_-* #,##0\ _€_-;\-* #,##0\ _€_-;_-* &quot;-&quot;??\ _€_-;_-@_-"/>
    <numFmt numFmtId="167" formatCode="0.0%"/>
    <numFmt numFmtId="168" formatCode="0.00000000"/>
    <numFmt numFmtId="169" formatCode="0.0000000000"/>
  </numFmts>
  <fonts count="39" x14ac:knownFonts="1">
    <font>
      <sz val="11"/>
      <color theme="1"/>
      <name val="Calibri"/>
      <family val="2"/>
      <scheme val="minor"/>
    </font>
    <font>
      <sz val="11"/>
      <color theme="1"/>
      <name val="Calibri"/>
      <family val="2"/>
      <scheme val="minor"/>
    </font>
    <font>
      <b/>
      <sz val="15"/>
      <color theme="3"/>
      <name val="Calibri"/>
      <family val="2"/>
      <scheme val="minor"/>
    </font>
    <font>
      <sz val="11"/>
      <color rgb="FF3F3F76"/>
      <name val="Calibri"/>
      <family val="2"/>
      <scheme val="minor"/>
    </font>
    <font>
      <b/>
      <sz val="11"/>
      <color rgb="FF3F3F3F"/>
      <name val="Calibri"/>
      <family val="2"/>
      <scheme val="minor"/>
    </font>
    <font>
      <b/>
      <sz val="11"/>
      <color theme="1"/>
      <name val="Calibri"/>
      <family val="2"/>
      <scheme val="minor"/>
    </font>
    <font>
      <sz val="11"/>
      <name val="Calibri"/>
      <family val="2"/>
      <scheme val="minor"/>
    </font>
    <font>
      <b/>
      <sz val="22"/>
      <color theme="0"/>
      <name val="Calibri Light"/>
      <family val="2"/>
      <scheme val="major"/>
    </font>
    <font>
      <b/>
      <sz val="30"/>
      <color theme="0"/>
      <name val="Calibri Light"/>
      <family val="2"/>
      <scheme val="major"/>
    </font>
    <font>
      <b/>
      <sz val="10"/>
      <name val="Arial"/>
      <family val="2"/>
    </font>
    <font>
      <b/>
      <sz val="16"/>
      <color rgb="FF3F3F76"/>
      <name val="Calibri"/>
      <family val="2"/>
      <scheme val="minor"/>
    </font>
    <font>
      <b/>
      <sz val="9"/>
      <color rgb="FF333333"/>
      <name val="Verdana"/>
      <family val="2"/>
    </font>
    <font>
      <sz val="9"/>
      <color rgb="FF000000"/>
      <name val="Verdana"/>
      <family val="2"/>
    </font>
    <font>
      <b/>
      <sz val="15"/>
      <color rgb="FFC00000"/>
      <name val="Calibri"/>
      <family val="2"/>
      <scheme val="minor"/>
    </font>
    <font>
      <b/>
      <sz val="14"/>
      <color theme="3"/>
      <name val="Calibri"/>
      <family val="2"/>
      <scheme val="minor"/>
    </font>
    <font>
      <b/>
      <sz val="14"/>
      <color theme="1"/>
      <name val="Calibri"/>
      <family val="2"/>
      <scheme val="minor"/>
    </font>
    <font>
      <b/>
      <sz val="16"/>
      <color theme="1"/>
      <name val="Calibri"/>
      <family val="2"/>
      <scheme val="minor"/>
    </font>
    <font>
      <b/>
      <sz val="26"/>
      <color theme="0"/>
      <name val="Calibri Light"/>
      <family val="2"/>
      <scheme val="major"/>
    </font>
    <font>
      <b/>
      <sz val="18"/>
      <color rgb="FFC00000"/>
      <name val="Calibri"/>
      <family val="2"/>
      <scheme val="minor"/>
    </font>
    <font>
      <b/>
      <sz val="18"/>
      <color theme="1"/>
      <name val="Calibri"/>
      <family val="2"/>
      <scheme val="minor"/>
    </font>
    <font>
      <b/>
      <sz val="14"/>
      <color rgb="FFC00000"/>
      <name val="Calibri"/>
      <family val="2"/>
      <scheme val="minor"/>
    </font>
    <font>
      <b/>
      <sz val="12"/>
      <color rgb="FFC00000"/>
      <name val="Calibri"/>
      <family val="2"/>
      <scheme val="minor"/>
    </font>
    <font>
      <b/>
      <sz val="14"/>
      <name val="Calibri"/>
      <family val="2"/>
      <scheme val="minor"/>
    </font>
    <font>
      <b/>
      <sz val="18"/>
      <name val="Calibri"/>
      <family val="2"/>
      <scheme val="minor"/>
    </font>
    <font>
      <b/>
      <sz val="12"/>
      <name val="Calibri"/>
      <family val="2"/>
      <scheme val="minor"/>
    </font>
    <font>
      <b/>
      <sz val="16"/>
      <color rgb="FFFF0000"/>
      <name val="Arial"/>
      <family val="2"/>
    </font>
    <font>
      <b/>
      <sz val="12"/>
      <name val="Arial"/>
      <family val="2"/>
    </font>
    <font>
      <b/>
      <sz val="14"/>
      <name val="Arial"/>
      <family val="2"/>
    </font>
    <font>
      <b/>
      <sz val="16"/>
      <name val="Arial"/>
      <family val="2"/>
    </font>
    <font>
      <sz val="14"/>
      <color rgb="FF00B0F0"/>
      <name val="Arial Black"/>
      <family val="2"/>
    </font>
    <font>
      <b/>
      <sz val="20"/>
      <name val="Calibri Light"/>
      <family val="2"/>
      <scheme val="major"/>
    </font>
    <font>
      <b/>
      <sz val="14"/>
      <name val="Arial Narrow"/>
      <family val="2"/>
    </font>
    <font>
      <b/>
      <sz val="18"/>
      <name val="Calibri Light"/>
      <family val="2"/>
      <scheme val="major"/>
    </font>
    <font>
      <b/>
      <sz val="20"/>
      <color theme="1"/>
      <name val="Calibri"/>
      <family val="2"/>
      <scheme val="minor"/>
    </font>
    <font>
      <b/>
      <sz val="11"/>
      <name val="Calibri Light"/>
      <family val="2"/>
      <scheme val="major"/>
    </font>
    <font>
      <b/>
      <sz val="16"/>
      <name val="Calibri"/>
      <family val="2"/>
      <scheme val="minor"/>
    </font>
    <font>
      <b/>
      <sz val="18"/>
      <color rgb="FFFF0000"/>
      <name val="Calibri"/>
      <family val="2"/>
      <scheme val="minor"/>
    </font>
    <font>
      <b/>
      <sz val="16"/>
      <color theme="4" tint="-0.249977111117893"/>
      <name val="Calibri"/>
      <family val="2"/>
      <scheme val="minor"/>
    </font>
    <font>
      <b/>
      <sz val="15"/>
      <color theme="4" tint="-0.249977111117893"/>
      <name val="Calibri"/>
      <family val="2"/>
      <scheme val="minor"/>
    </font>
  </fonts>
  <fills count="19">
    <fill>
      <patternFill patternType="none"/>
    </fill>
    <fill>
      <patternFill patternType="gray125"/>
    </fill>
    <fill>
      <patternFill patternType="solid">
        <fgColor rgb="FFFFCC99"/>
      </patternFill>
    </fill>
    <fill>
      <patternFill patternType="solid">
        <fgColor rgb="FFF2F2F2"/>
      </patternFill>
    </fill>
    <fill>
      <patternFill patternType="solid">
        <fgColor rgb="FF5A5044"/>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theme="0" tint="-4.9989318521683403E-2"/>
        <bgColor auto="1"/>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4" tint="-0.499984740745262"/>
        <bgColor indexed="64"/>
      </patternFill>
    </fill>
    <fill>
      <patternFill patternType="solid">
        <fgColor rgb="FFCCFF33"/>
        <bgColor indexed="64"/>
      </patternFill>
    </fill>
    <fill>
      <patternFill patternType="solid">
        <fgColor rgb="FF66FFFF"/>
        <bgColor indexed="64"/>
      </patternFill>
    </fill>
    <fill>
      <patternFill patternType="solid">
        <fgColor rgb="FFFF0066"/>
        <bgColor indexed="64"/>
      </patternFill>
    </fill>
  </fills>
  <borders count="25">
    <border>
      <left/>
      <right/>
      <top/>
      <bottom/>
      <diagonal/>
    </border>
    <border>
      <left/>
      <right/>
      <top/>
      <bottom style="thick">
        <color theme="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medium">
        <color rgb="FFA0B0C0"/>
      </left>
      <right style="medium">
        <color rgb="FFA0B0C0"/>
      </right>
      <top style="medium">
        <color rgb="FFA0B0C0"/>
      </top>
      <bottom style="medium">
        <color rgb="FFA0B0C0"/>
      </bottom>
      <diagonal/>
    </border>
    <border>
      <left style="thin">
        <color theme="0"/>
      </left>
      <right style="thin">
        <color theme="0"/>
      </right>
      <top style="thin">
        <color theme="0"/>
      </top>
      <bottom style="thin">
        <color theme="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style="medium">
        <color indexed="64"/>
      </right>
      <top style="thin">
        <color theme="0"/>
      </top>
      <bottom style="medium">
        <color indexed="64"/>
      </bottom>
      <diagonal/>
    </border>
    <border>
      <left style="medium">
        <color indexed="64"/>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theme="0"/>
      </bottom>
      <diagonal/>
    </border>
    <border>
      <left/>
      <right style="thin">
        <color theme="0"/>
      </right>
      <top style="medium">
        <color indexed="64"/>
      </top>
      <bottom style="thin">
        <color theme="0"/>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rgb="FF7F7F7F"/>
      </left>
      <right/>
      <top style="thin">
        <color rgb="FF7F7F7F"/>
      </top>
      <bottom style="thin">
        <color rgb="FF7F7F7F"/>
      </bottom>
      <diagonal/>
    </border>
    <border>
      <left/>
      <right style="thin">
        <color theme="0"/>
      </right>
      <top style="thin">
        <color theme="0"/>
      </top>
      <bottom style="thin">
        <color theme="0"/>
      </bottom>
      <diagonal/>
    </border>
    <border>
      <left style="thin">
        <color indexed="64"/>
      </left>
      <right style="thin">
        <color indexed="64"/>
      </right>
      <top/>
      <bottom style="thin">
        <color indexed="64"/>
      </bottom>
      <diagonal/>
    </border>
    <border>
      <left/>
      <right/>
      <top/>
      <bottom style="thin">
        <color theme="0"/>
      </bottom>
      <diagonal/>
    </border>
  </borders>
  <cellStyleXfs count="7">
    <xf numFmtId="0" fontId="0" fillId="0" borderId="0"/>
    <xf numFmtId="9" fontId="1" fillId="0" borderId="0" applyFont="0" applyFill="0" applyBorder="0" applyAlignment="0" applyProtection="0"/>
    <xf numFmtId="0" fontId="2" fillId="0" borderId="1" applyNumberFormat="0" applyFill="0" applyAlignment="0" applyProtection="0"/>
    <xf numFmtId="0" fontId="3" fillId="2" borderId="2" applyNumberFormat="0" applyAlignment="0" applyProtection="0"/>
    <xf numFmtId="0" fontId="4" fillId="3" borderId="3" applyNumberFormat="0" applyAlignment="0" applyProtection="0"/>
    <xf numFmtId="43" fontId="1" fillId="0" borderId="0" applyFont="0" applyFill="0" applyBorder="0" applyAlignment="0" applyProtection="0"/>
    <xf numFmtId="44" fontId="1" fillId="0" borderId="0" applyFont="0" applyFill="0" applyBorder="0" applyAlignment="0" applyProtection="0"/>
  </cellStyleXfs>
  <cellXfs count="128">
    <xf numFmtId="0" fontId="0" fillId="0" borderId="0" xfId="0"/>
    <xf numFmtId="0" fontId="0" fillId="4" borderId="0" xfId="0" applyFill="1" applyAlignment="1">
      <alignment horizontal="center" vertical="center" wrapText="1"/>
    </xf>
    <xf numFmtId="0" fontId="0" fillId="0" borderId="0" xfId="0" applyAlignment="1">
      <alignment horizontal="center" vertical="center" wrapText="1"/>
    </xf>
    <xf numFmtId="0" fontId="0" fillId="0" borderId="0" xfId="0" applyAlignment="1">
      <alignment vertical="center"/>
    </xf>
    <xf numFmtId="164" fontId="4" fillId="3" borderId="3" xfId="4" applyNumberFormat="1" applyAlignment="1">
      <alignment horizontal="center" vertical="center" wrapText="1"/>
    </xf>
    <xf numFmtId="3" fontId="0" fillId="0" borderId="0" xfId="0" applyNumberFormat="1"/>
    <xf numFmtId="165" fontId="0" fillId="0" borderId="0" xfId="0" applyNumberFormat="1"/>
    <xf numFmtId="1" fontId="9" fillId="0" borderId="0" xfId="0" applyNumberFormat="1" applyFont="1" applyAlignment="1">
      <alignment horizontal="center"/>
    </xf>
    <xf numFmtId="0" fontId="9" fillId="0" borderId="0" xfId="0" applyFont="1"/>
    <xf numFmtId="0" fontId="10" fillId="2" borderId="2" xfId="3" applyFont="1" applyAlignment="1">
      <alignment horizontal="left" vertical="center" indent="1"/>
    </xf>
    <xf numFmtId="0" fontId="0" fillId="0" borderId="0" xfId="0" applyNumberFormat="1" applyAlignment="1">
      <alignment horizontal="center" vertical="center"/>
    </xf>
    <xf numFmtId="1" fontId="6" fillId="0" borderId="0" xfId="0" applyNumberFormat="1" applyFont="1" applyAlignment="1">
      <alignment horizontal="center" vertical="center" wrapText="1"/>
    </xf>
    <xf numFmtId="0" fontId="0" fillId="0" borderId="0" xfId="0" applyNumberFormat="1" applyAlignment="1">
      <alignment horizontal="center" vertical="center" wrapText="1"/>
    </xf>
    <xf numFmtId="0" fontId="11" fillId="7" borderId="4" xfId="0" applyFont="1" applyFill="1" applyBorder="1" applyAlignment="1">
      <alignment horizontal="center" vertical="center" wrapText="1"/>
    </xf>
    <xf numFmtId="0" fontId="12" fillId="7" borderId="4" xfId="0" applyFont="1" applyFill="1" applyBorder="1" applyAlignment="1">
      <alignment horizontal="left" vertical="center" wrapText="1"/>
    </xf>
    <xf numFmtId="0" fontId="12" fillId="7" borderId="4" xfId="0" applyFont="1" applyFill="1" applyBorder="1" applyAlignment="1">
      <alignment horizontal="center" vertical="center" wrapText="1"/>
    </xf>
    <xf numFmtId="0" fontId="5" fillId="0" borderId="0" xfId="0" applyFont="1" applyAlignment="1">
      <alignment horizontal="center" vertical="center"/>
    </xf>
    <xf numFmtId="0" fontId="0" fillId="4" borderId="0" xfId="0" applyFill="1" applyAlignment="1">
      <alignment horizontal="center" wrapText="1"/>
    </xf>
    <xf numFmtId="0" fontId="8" fillId="4" borderId="0" xfId="0" applyFont="1" applyFill="1" applyAlignment="1">
      <alignment horizontal="left" vertical="center" wrapText="1"/>
    </xf>
    <xf numFmtId="2" fontId="6" fillId="0" borderId="0" xfId="0" applyNumberFormat="1" applyFont="1" applyAlignment="1">
      <alignment horizontal="center" vertical="center" wrapText="1"/>
    </xf>
    <xf numFmtId="0" fontId="10" fillId="2" borderId="2" xfId="3" applyFont="1" applyFill="1" applyBorder="1" applyAlignment="1">
      <alignment horizontal="left" vertical="center" indent="1"/>
    </xf>
    <xf numFmtId="2" fontId="6" fillId="8" borderId="5" xfId="0" applyNumberFormat="1" applyFont="1" applyFill="1" applyBorder="1" applyAlignment="1">
      <alignment horizontal="center" vertical="center" wrapText="1"/>
    </xf>
    <xf numFmtId="0" fontId="13" fillId="11" borderId="1" xfId="2" applyFont="1" applyFill="1" applyAlignment="1">
      <alignment horizontal="left" vertical="center" indent="1"/>
    </xf>
    <xf numFmtId="0" fontId="13" fillId="11" borderId="1" xfId="2" applyFont="1" applyFill="1" applyAlignment="1">
      <alignment horizontal="center" vertical="center" wrapText="1"/>
    </xf>
    <xf numFmtId="0" fontId="13" fillId="11" borderId="1" xfId="2" applyFont="1" applyFill="1" applyBorder="1" applyAlignment="1">
      <alignment horizontal="center" vertical="center" wrapText="1"/>
    </xf>
    <xf numFmtId="44" fontId="15" fillId="5" borderId="0" xfId="6" applyFont="1" applyFill="1" applyBorder="1" applyAlignment="1">
      <alignment horizontal="center" vertical="center" wrapText="1"/>
    </xf>
    <xf numFmtId="0" fontId="14" fillId="12" borderId="7" xfId="2" applyFont="1" applyFill="1" applyBorder="1" applyAlignment="1">
      <alignment horizontal="center" vertical="center"/>
    </xf>
    <xf numFmtId="0" fontId="14" fillId="12" borderId="6" xfId="2" applyFont="1" applyFill="1" applyBorder="1" applyAlignment="1">
      <alignment horizontal="center" vertical="center" wrapText="1"/>
    </xf>
    <xf numFmtId="0" fontId="17" fillId="4" borderId="0" xfId="0" applyFont="1" applyFill="1" applyAlignment="1">
      <alignment horizontal="left" vertical="center" wrapText="1"/>
    </xf>
    <xf numFmtId="44" fontId="19" fillId="6" borderId="6" xfId="6" applyFont="1" applyFill="1" applyBorder="1" applyAlignment="1">
      <alignment vertical="center" wrapText="1"/>
    </xf>
    <xf numFmtId="44" fontId="19" fillId="6" borderId="10" xfId="6" applyFont="1" applyFill="1" applyBorder="1" applyAlignment="1">
      <alignment horizontal="center" vertical="center" wrapText="1"/>
    </xf>
    <xf numFmtId="0" fontId="14" fillId="12" borderId="11" xfId="2" applyFont="1" applyFill="1" applyBorder="1" applyAlignment="1">
      <alignment horizontal="center" vertical="center"/>
    </xf>
    <xf numFmtId="9" fontId="19" fillId="8" borderId="10" xfId="1" applyNumberFormat="1" applyFont="1" applyFill="1" applyBorder="1" applyAlignment="1">
      <alignment horizontal="center" vertical="center" wrapText="1"/>
    </xf>
    <xf numFmtId="0" fontId="20" fillId="11" borderId="1" xfId="2" applyFont="1" applyFill="1" applyBorder="1" applyAlignment="1">
      <alignment horizontal="center" vertical="center" wrapText="1"/>
    </xf>
    <xf numFmtId="0" fontId="21" fillId="11" borderId="1" xfId="2" applyFont="1" applyFill="1" applyAlignment="1">
      <alignment horizontal="center" vertical="center" wrapText="1"/>
    </xf>
    <xf numFmtId="44" fontId="19" fillId="5" borderId="10" xfId="6" applyFont="1" applyFill="1" applyBorder="1" applyAlignment="1">
      <alignment horizontal="center" vertical="center" wrapText="1"/>
    </xf>
    <xf numFmtId="14" fontId="22" fillId="6" borderId="0" xfId="0" applyNumberFormat="1" applyFont="1" applyFill="1" applyAlignment="1">
      <alignment horizontal="center" vertical="center" wrapText="1"/>
    </xf>
    <xf numFmtId="14" fontId="22" fillId="6" borderId="5" xfId="0" applyNumberFormat="1" applyFont="1" applyFill="1" applyBorder="1" applyAlignment="1">
      <alignment horizontal="center" vertical="center" wrapText="1"/>
    </xf>
    <xf numFmtId="44" fontId="19" fillId="10" borderId="0" xfId="6" applyFont="1" applyFill="1" applyBorder="1" applyAlignment="1">
      <alignment vertical="center" wrapText="1"/>
    </xf>
    <xf numFmtId="166" fontId="15" fillId="8" borderId="0" xfId="5" applyNumberFormat="1" applyFont="1" applyFill="1" applyBorder="1" applyAlignment="1">
      <alignment vertical="center" wrapText="1"/>
    </xf>
    <xf numFmtId="44" fontId="16" fillId="13" borderId="0" xfId="6" applyFont="1" applyFill="1" applyBorder="1" applyAlignment="1">
      <alignment vertical="center" wrapText="1"/>
    </xf>
    <xf numFmtId="44" fontId="16" fillId="5" borderId="0" xfId="6" applyFont="1" applyFill="1" applyBorder="1" applyAlignment="1">
      <alignment horizontal="center" vertical="center" wrapText="1"/>
    </xf>
    <xf numFmtId="44" fontId="19" fillId="14" borderId="6" xfId="6" applyFont="1" applyFill="1" applyBorder="1" applyAlignment="1">
      <alignment horizontal="center" vertical="center" wrapText="1"/>
    </xf>
    <xf numFmtId="2" fontId="23" fillId="8" borderId="6" xfId="0" applyNumberFormat="1" applyFont="1" applyFill="1" applyBorder="1" applyAlignment="1">
      <alignment horizontal="center" vertical="center" wrapText="1"/>
    </xf>
    <xf numFmtId="2" fontId="23" fillId="13" borderId="5" xfId="0" applyNumberFormat="1" applyFont="1" applyFill="1" applyBorder="1" applyAlignment="1">
      <alignment horizontal="center" vertical="center" wrapText="1"/>
    </xf>
    <xf numFmtId="1" fontId="23" fillId="13" borderId="5" xfId="0" applyNumberFormat="1" applyFont="1" applyFill="1" applyBorder="1" applyAlignment="1">
      <alignment horizontal="center" vertical="center" wrapText="1"/>
    </xf>
    <xf numFmtId="44" fontId="19" fillId="10" borderId="6" xfId="6" applyFont="1" applyFill="1" applyBorder="1" applyAlignment="1">
      <alignment horizontal="center" vertical="center" wrapText="1"/>
    </xf>
    <xf numFmtId="44" fontId="19" fillId="0" borderId="6" xfId="6" applyFont="1" applyFill="1" applyBorder="1" applyAlignment="1">
      <alignment vertical="center" wrapText="1"/>
    </xf>
    <xf numFmtId="44" fontId="22" fillId="6" borderId="5" xfId="6" applyNumberFormat="1" applyFont="1" applyFill="1" applyBorder="1" applyAlignment="1">
      <alignment horizontal="center" vertical="center" wrapText="1"/>
    </xf>
    <xf numFmtId="44" fontId="24" fillId="6" borderId="0" xfId="6" applyFont="1" applyFill="1" applyAlignment="1">
      <alignment horizontal="center" vertical="center" wrapText="1"/>
    </xf>
    <xf numFmtId="0" fontId="8" fillId="0" borderId="0" xfId="0" applyFont="1" applyFill="1" applyAlignment="1">
      <alignment horizontal="left" vertical="center" wrapText="1"/>
    </xf>
    <xf numFmtId="0" fontId="0" fillId="0" borderId="0" xfId="0" applyFill="1" applyAlignment="1">
      <alignment horizontal="center" vertical="center" wrapText="1"/>
    </xf>
    <xf numFmtId="0" fontId="30" fillId="0" borderId="6" xfId="0" applyFont="1" applyFill="1" applyBorder="1" applyAlignment="1">
      <alignment horizontal="left" vertical="center" wrapText="1"/>
    </xf>
    <xf numFmtId="1" fontId="28" fillId="0" borderId="9" xfId="0" applyNumberFormat="1" applyFont="1" applyFill="1" applyBorder="1" applyAlignment="1">
      <alignment horizontal="center" vertical="center"/>
    </xf>
    <xf numFmtId="0" fontId="26" fillId="11" borderId="7" xfId="0" applyFont="1" applyFill="1" applyBorder="1" applyAlignment="1">
      <alignment vertical="center"/>
    </xf>
    <xf numFmtId="0" fontId="31" fillId="11" borderId="7" xfId="0" applyFont="1" applyFill="1" applyBorder="1" applyAlignment="1">
      <alignment horizontal="center" vertical="center"/>
    </xf>
    <xf numFmtId="0" fontId="31" fillId="11" borderId="18" xfId="0" applyFont="1" applyFill="1" applyBorder="1" applyAlignment="1">
      <alignment horizontal="center" vertical="center"/>
    </xf>
    <xf numFmtId="0" fontId="31" fillId="11" borderId="8" xfId="0" applyFont="1" applyFill="1" applyBorder="1" applyAlignment="1">
      <alignment horizontal="center" vertical="center"/>
    </xf>
    <xf numFmtId="0" fontId="31" fillId="11" borderId="19" xfId="0" applyFont="1" applyFill="1" applyBorder="1" applyAlignment="1">
      <alignment horizontal="center" vertical="center"/>
    </xf>
    <xf numFmtId="0" fontId="9" fillId="0" borderId="12" xfId="0" applyFont="1" applyFill="1" applyBorder="1" applyAlignment="1">
      <alignment horizontal="center" vertical="center"/>
    </xf>
    <xf numFmtId="167" fontId="9" fillId="0" borderId="0" xfId="0" applyNumberFormat="1" applyFont="1" applyFill="1" applyAlignment="1">
      <alignment horizontal="center" vertical="center"/>
    </xf>
    <xf numFmtId="0" fontId="27" fillId="11" borderId="6" xfId="0" applyFont="1" applyFill="1" applyBorder="1" applyAlignment="1">
      <alignment vertical="center"/>
    </xf>
    <xf numFmtId="167" fontId="29" fillId="0" borderId="8" xfId="0" applyNumberFormat="1" applyFont="1" applyBorder="1" applyAlignment="1">
      <alignment horizontal="center" vertical="center"/>
    </xf>
    <xf numFmtId="0" fontId="30" fillId="9" borderId="0" xfId="0" applyFont="1" applyFill="1" applyAlignment="1">
      <alignment horizontal="center" vertical="center" wrapText="1"/>
    </xf>
    <xf numFmtId="44" fontId="32" fillId="0" borderId="0" xfId="0" applyNumberFormat="1" applyFont="1" applyFill="1" applyAlignment="1">
      <alignment horizontal="left" vertical="center" wrapText="1"/>
    </xf>
    <xf numFmtId="44" fontId="33" fillId="16" borderId="0" xfId="0" applyNumberFormat="1" applyFont="1" applyFill="1" applyAlignment="1">
      <alignment horizontal="center" vertical="center" wrapText="1"/>
    </xf>
    <xf numFmtId="44" fontId="33" fillId="17" borderId="0" xfId="0" applyNumberFormat="1" applyFont="1" applyFill="1" applyAlignment="1">
      <alignment horizontal="center" vertical="center" wrapText="1"/>
    </xf>
    <xf numFmtId="167" fontId="25" fillId="6" borderId="8" xfId="0" applyNumberFormat="1" applyFont="1" applyFill="1" applyBorder="1" applyAlignment="1">
      <alignment horizontal="center" vertical="center"/>
    </xf>
    <xf numFmtId="167" fontId="25" fillId="6" borderId="9" xfId="0" applyNumberFormat="1" applyFont="1" applyFill="1" applyBorder="1" applyAlignment="1">
      <alignment horizontal="center" vertical="center"/>
    </xf>
    <xf numFmtId="44" fontId="33" fillId="18" borderId="0" xfId="0" applyNumberFormat="1" applyFont="1" applyFill="1" applyAlignment="1">
      <alignment horizontal="center" vertical="center" wrapText="1"/>
    </xf>
    <xf numFmtId="0" fontId="9" fillId="11" borderId="6" xfId="0" applyFont="1" applyFill="1" applyBorder="1" applyAlignment="1">
      <alignment vertical="center" wrapText="1"/>
    </xf>
    <xf numFmtId="44" fontId="23" fillId="0" borderId="16" xfId="6" applyFont="1" applyFill="1" applyBorder="1" applyAlignment="1">
      <alignment horizontal="center" vertical="center" wrapText="1"/>
    </xf>
    <xf numFmtId="44" fontId="23" fillId="0" borderId="13" xfId="6" applyFont="1" applyFill="1" applyBorder="1" applyAlignment="1">
      <alignment horizontal="center" vertical="center" wrapText="1"/>
    </xf>
    <xf numFmtId="0" fontId="0" fillId="4" borderId="0" xfId="0" applyFill="1" applyAlignment="1">
      <alignment horizontal="center" wrapText="1"/>
    </xf>
    <xf numFmtId="9" fontId="19" fillId="6" borderId="6" xfId="1" applyNumberFormat="1" applyFont="1" applyFill="1" applyBorder="1" applyAlignment="1">
      <alignment horizontal="center" vertical="center" wrapText="1"/>
    </xf>
    <xf numFmtId="0" fontId="13" fillId="11" borderId="0" xfId="2" applyFont="1" applyFill="1" applyBorder="1" applyAlignment="1">
      <alignment horizontal="center" vertical="center" wrapText="1"/>
    </xf>
    <xf numFmtId="0" fontId="20" fillId="11" borderId="0" xfId="2" applyFont="1" applyFill="1" applyBorder="1" applyAlignment="1">
      <alignment horizontal="center" vertical="center" wrapText="1"/>
    </xf>
    <xf numFmtId="0" fontId="13" fillId="16" borderId="0" xfId="2" applyFont="1" applyFill="1" applyBorder="1" applyAlignment="1">
      <alignment horizontal="center" vertical="center" wrapText="1"/>
    </xf>
    <xf numFmtId="44" fontId="36" fillId="16" borderId="0" xfId="6" applyFont="1" applyFill="1" applyBorder="1" applyAlignment="1">
      <alignment horizontal="right" vertical="center" wrapText="1"/>
    </xf>
    <xf numFmtId="0" fontId="37" fillId="2" borderId="21" xfId="3" applyFont="1" applyFill="1" applyBorder="1" applyAlignment="1">
      <alignment horizontal="left" vertical="center" indent="1"/>
    </xf>
    <xf numFmtId="0" fontId="38" fillId="6" borderId="20" xfId="2" applyFont="1" applyFill="1" applyBorder="1" applyAlignment="1">
      <alignment horizontal="center" vertical="center" wrapText="1"/>
    </xf>
    <xf numFmtId="2" fontId="6" fillId="8" borderId="22" xfId="0" applyNumberFormat="1" applyFont="1" applyFill="1" applyBorder="1" applyAlignment="1">
      <alignment horizontal="center" vertical="center" wrapText="1"/>
    </xf>
    <xf numFmtId="169" fontId="23" fillId="8" borderId="6" xfId="0" applyNumberFormat="1" applyFont="1" applyFill="1" applyBorder="1" applyAlignment="1">
      <alignment horizontal="center" vertical="center" wrapText="1"/>
    </xf>
    <xf numFmtId="0" fontId="38" fillId="11" borderId="20" xfId="2" applyFont="1" applyFill="1" applyBorder="1" applyAlignment="1">
      <alignment horizontal="center" vertical="center" wrapText="1"/>
    </xf>
    <xf numFmtId="44" fontId="23" fillId="0" borderId="14" xfId="6" applyFont="1" applyFill="1" applyBorder="1" applyAlignment="1">
      <alignment horizontal="center" vertical="center" wrapText="1"/>
    </xf>
    <xf numFmtId="44" fontId="22" fillId="6" borderId="20" xfId="6" applyNumberFormat="1" applyFont="1" applyFill="1" applyBorder="1" applyAlignment="1">
      <alignment horizontal="center" vertical="center" wrapText="1"/>
    </xf>
    <xf numFmtId="44" fontId="22" fillId="6" borderId="23" xfId="6" applyNumberFormat="1" applyFont="1" applyFill="1" applyBorder="1" applyAlignment="1">
      <alignment horizontal="center" vertical="center" wrapText="1"/>
    </xf>
    <xf numFmtId="44" fontId="23" fillId="0" borderId="24" xfId="6" applyFont="1" applyFill="1" applyBorder="1" applyAlignment="1">
      <alignment horizontal="center" vertical="center" wrapText="1"/>
    </xf>
    <xf numFmtId="0" fontId="13" fillId="11" borderId="20" xfId="2" applyFont="1" applyFill="1" applyBorder="1" applyAlignment="1">
      <alignment horizontal="center" vertical="center" wrapText="1"/>
    </xf>
    <xf numFmtId="0" fontId="20" fillId="11" borderId="20" xfId="2" applyFont="1" applyFill="1" applyBorder="1" applyAlignment="1">
      <alignment horizontal="center" vertical="center" wrapText="1"/>
    </xf>
    <xf numFmtId="44" fontId="16" fillId="16" borderId="20" xfId="6" applyFont="1" applyFill="1" applyBorder="1" applyAlignment="1">
      <alignment horizontal="center" vertical="center" wrapText="1"/>
    </xf>
    <xf numFmtId="1" fontId="23" fillId="16" borderId="20" xfId="0" applyNumberFormat="1" applyFont="1" applyFill="1" applyBorder="1" applyAlignment="1">
      <alignment horizontal="center" vertical="center" wrapText="1"/>
    </xf>
    <xf numFmtId="168" fontId="23" fillId="16" borderId="20" xfId="0" applyNumberFormat="1" applyFont="1" applyFill="1" applyBorder="1" applyAlignment="1">
      <alignment horizontal="center" vertical="center" wrapText="1"/>
    </xf>
    <xf numFmtId="0" fontId="7" fillId="15" borderId="12" xfId="0" applyFont="1" applyFill="1" applyBorder="1" applyAlignment="1">
      <alignment horizontal="center" vertical="center" wrapText="1"/>
    </xf>
    <xf numFmtId="0" fontId="7" fillId="15" borderId="0" xfId="0" applyFont="1" applyFill="1" applyBorder="1" applyAlignment="1">
      <alignment horizontal="center" vertical="center" wrapText="1"/>
    </xf>
    <xf numFmtId="0" fontId="18" fillId="11" borderId="13" xfId="2" applyFont="1" applyFill="1" applyBorder="1" applyAlignment="1">
      <alignment horizontal="center" vertical="center"/>
    </xf>
    <xf numFmtId="0" fontId="18" fillId="11" borderId="14" xfId="2" applyFont="1" applyFill="1" applyBorder="1" applyAlignment="1">
      <alignment horizontal="center" vertical="center"/>
    </xf>
    <xf numFmtId="0" fontId="18" fillId="11" borderId="15" xfId="2" applyFont="1" applyFill="1" applyBorder="1" applyAlignment="1">
      <alignment horizontal="center" vertical="center"/>
    </xf>
    <xf numFmtId="0" fontId="2" fillId="12" borderId="7" xfId="2" applyFill="1" applyBorder="1" applyAlignment="1">
      <alignment horizontal="center" vertical="center" wrapText="1"/>
    </xf>
    <xf numFmtId="0" fontId="2" fillId="12" borderId="9" xfId="2" applyFill="1" applyBorder="1" applyAlignment="1">
      <alignment horizontal="center" vertical="center" wrapText="1"/>
    </xf>
    <xf numFmtId="9" fontId="19" fillId="8" borderId="7" xfId="1" applyNumberFormat="1" applyFont="1" applyFill="1" applyBorder="1" applyAlignment="1">
      <alignment horizontal="center" vertical="center" wrapText="1"/>
    </xf>
    <xf numFmtId="9" fontId="19" fillId="8" borderId="9" xfId="1" applyNumberFormat="1" applyFont="1" applyFill="1" applyBorder="1" applyAlignment="1">
      <alignment horizontal="center" vertical="center" wrapText="1"/>
    </xf>
    <xf numFmtId="0" fontId="18" fillId="11" borderId="7" xfId="2" applyFont="1" applyFill="1" applyBorder="1" applyAlignment="1">
      <alignment horizontal="center" vertical="center"/>
    </xf>
    <xf numFmtId="0" fontId="18" fillId="11" borderId="8" xfId="2" applyFont="1" applyFill="1" applyBorder="1" applyAlignment="1">
      <alignment horizontal="center" vertical="center"/>
    </xf>
    <xf numFmtId="0" fontId="18" fillId="11" borderId="9" xfId="2" applyFont="1" applyFill="1" applyBorder="1" applyAlignment="1">
      <alignment horizontal="center" vertical="center"/>
    </xf>
    <xf numFmtId="44" fontId="23" fillId="0" borderId="16" xfId="6" applyFont="1" applyFill="1" applyBorder="1" applyAlignment="1">
      <alignment horizontal="center" vertical="center" wrapText="1"/>
    </xf>
    <xf numFmtId="44" fontId="23" fillId="0" borderId="17" xfId="6" applyFont="1" applyFill="1" applyBorder="1" applyAlignment="1">
      <alignment horizontal="center" vertical="center" wrapText="1"/>
    </xf>
    <xf numFmtId="44" fontId="16" fillId="14" borderId="7" xfId="6" applyFont="1" applyFill="1" applyBorder="1" applyAlignment="1">
      <alignment horizontal="center" vertical="center" wrapText="1"/>
    </xf>
    <xf numFmtId="44" fontId="16" fillId="14" borderId="8" xfId="6" applyFont="1" applyFill="1" applyBorder="1" applyAlignment="1">
      <alignment horizontal="center" vertical="center" wrapText="1"/>
    </xf>
    <xf numFmtId="44" fontId="16" fillId="14" borderId="9" xfId="6" applyFont="1" applyFill="1" applyBorder="1" applyAlignment="1">
      <alignment horizontal="center" vertical="center" wrapText="1"/>
    </xf>
    <xf numFmtId="44" fontId="16" fillId="5" borderId="7" xfId="6" applyFont="1" applyFill="1" applyBorder="1" applyAlignment="1">
      <alignment horizontal="center" vertical="center" wrapText="1"/>
    </xf>
    <xf numFmtId="44" fontId="16" fillId="5" borderId="8" xfId="6" applyFont="1" applyFill="1" applyBorder="1" applyAlignment="1">
      <alignment horizontal="center" vertical="center" wrapText="1"/>
    </xf>
    <xf numFmtId="44" fontId="16" fillId="5" borderId="9" xfId="6" applyFont="1" applyFill="1" applyBorder="1" applyAlignment="1">
      <alignment horizontal="center" vertical="center" wrapText="1"/>
    </xf>
    <xf numFmtId="44" fontId="35" fillId="6" borderId="7" xfId="6" applyNumberFormat="1" applyFont="1" applyFill="1" applyBorder="1" applyAlignment="1">
      <alignment horizontal="center" vertical="center" wrapText="1"/>
    </xf>
    <xf numFmtId="44" fontId="35" fillId="6" borderId="9" xfId="6" applyNumberFormat="1" applyFont="1" applyFill="1" applyBorder="1" applyAlignment="1">
      <alignment horizontal="center" vertical="center" wrapText="1"/>
    </xf>
    <xf numFmtId="0" fontId="30" fillId="9" borderId="0" xfId="0" applyFont="1" applyFill="1" applyBorder="1" applyAlignment="1">
      <alignment horizontal="center" vertical="center" wrapText="1"/>
    </xf>
    <xf numFmtId="0" fontId="30" fillId="16" borderId="0" xfId="0" applyFont="1" applyFill="1" applyBorder="1" applyAlignment="1">
      <alignment horizontal="center" vertical="center" wrapText="1"/>
    </xf>
    <xf numFmtId="0" fontId="30" fillId="17" borderId="0" xfId="0" applyFont="1" applyFill="1" applyBorder="1" applyAlignment="1">
      <alignment horizontal="center" vertical="center" wrapText="1"/>
    </xf>
    <xf numFmtId="0" fontId="30" fillId="18" borderId="0" xfId="0" applyFont="1" applyFill="1" applyBorder="1" applyAlignment="1">
      <alignment horizontal="center" vertical="center" wrapText="1"/>
    </xf>
    <xf numFmtId="0" fontId="28" fillId="0" borderId="7" xfId="0" applyFont="1" applyFill="1" applyBorder="1" applyAlignment="1">
      <alignment horizontal="center" vertical="center"/>
    </xf>
    <xf numFmtId="0" fontId="28" fillId="0" borderId="8" xfId="0" applyFont="1" applyFill="1" applyBorder="1" applyAlignment="1">
      <alignment horizontal="center" vertical="center"/>
    </xf>
    <xf numFmtId="0" fontId="34" fillId="0" borderId="7" xfId="0" applyFont="1" applyFill="1" applyBorder="1" applyAlignment="1">
      <alignment horizontal="center" vertical="center" wrapText="1"/>
    </xf>
    <xf numFmtId="0" fontId="34" fillId="0" borderId="8" xfId="0" applyFont="1" applyFill="1" applyBorder="1" applyAlignment="1">
      <alignment horizontal="center" vertical="center" wrapText="1"/>
    </xf>
    <xf numFmtId="0" fontId="34" fillId="0" borderId="9" xfId="0" applyFont="1" applyFill="1" applyBorder="1" applyAlignment="1">
      <alignment horizontal="center" vertical="center" wrapText="1"/>
    </xf>
    <xf numFmtId="44" fontId="19" fillId="10" borderId="20" xfId="6" applyFont="1" applyFill="1" applyBorder="1" applyAlignment="1">
      <alignment horizontal="center" vertical="center" wrapText="1"/>
    </xf>
    <xf numFmtId="0" fontId="10" fillId="2" borderId="23" xfId="3" applyFont="1" applyFill="1" applyBorder="1" applyAlignment="1">
      <alignment horizontal="center" vertical="center"/>
    </xf>
    <xf numFmtId="0" fontId="10" fillId="2" borderId="20" xfId="3" applyFont="1" applyFill="1" applyBorder="1" applyAlignment="1">
      <alignment horizontal="center" vertical="center"/>
    </xf>
    <xf numFmtId="0" fontId="13" fillId="11" borderId="20" xfId="2" applyFont="1" applyFill="1" applyBorder="1" applyAlignment="1">
      <alignment horizontal="center" vertical="center" wrapText="1"/>
    </xf>
  </cellXfs>
  <cellStyles count="7">
    <cellStyle name="Encabezado 1" xfId="2" builtinId="16"/>
    <cellStyle name="Entrada" xfId="3" builtinId="20"/>
    <cellStyle name="Millares" xfId="5" builtinId="3"/>
    <cellStyle name="Moneda" xfId="6" builtinId="4"/>
    <cellStyle name="Normal" xfId="0" builtinId="0"/>
    <cellStyle name="Porcentaje" xfId="1" builtinId="5"/>
    <cellStyle name="Salida" xfId="4" builtinId="21"/>
  </cellStyles>
  <dxfs count="70">
    <dxf>
      <font>
        <b val="0"/>
        <i val="0"/>
        <strike val="0"/>
        <condense val="0"/>
        <extend val="0"/>
        <outline val="0"/>
        <shadow val="0"/>
        <u val="none"/>
        <vertAlign val="baseline"/>
        <sz val="11"/>
        <color auto="1"/>
        <name val="Calibri"/>
        <scheme val="minor"/>
      </font>
      <numFmt numFmtId="1" formatCode="0"/>
    </dxf>
    <dxf>
      <font>
        <b val="0"/>
        <i val="0"/>
        <strike val="0"/>
        <condense val="0"/>
        <extend val="0"/>
        <outline val="0"/>
        <shadow val="0"/>
        <u val="none"/>
        <vertAlign val="baseline"/>
        <sz val="11"/>
        <color auto="1"/>
        <name val="Calibri"/>
        <scheme val="minor"/>
      </font>
      <numFmt numFmtId="1" formatCode="0"/>
    </dxf>
    <dxf>
      <font>
        <b/>
        <i val="0"/>
        <strike val="0"/>
        <condense val="0"/>
        <extend val="0"/>
        <outline val="0"/>
        <shadow val="0"/>
        <u val="none"/>
        <vertAlign val="baseline"/>
        <sz val="11"/>
        <color rgb="FF3F3F3F"/>
        <name val="Calibri"/>
        <scheme val="minor"/>
      </font>
      <numFmt numFmtId="164" formatCode="#,##0.00_ ;[Red]\-#,##0.00\ "/>
      <fill>
        <patternFill patternType="solid">
          <fgColor indexed="64"/>
          <bgColor rgb="FFF2F2F2"/>
        </patternFill>
      </fill>
      <alignment horizontal="center" vertical="center" textRotation="0" wrapText="1" indent="0" justifyLastLine="0" shrinkToFit="0" readingOrder="0"/>
      <border diagonalUp="0" diagonalDown="0" outline="0">
        <left style="thin">
          <color rgb="FF3F3F3F"/>
        </left>
        <right style="thin">
          <color rgb="FF3F3F3F"/>
        </right>
        <top style="thin">
          <color rgb="FF3F3F3F"/>
        </top>
        <bottom style="thin">
          <color rgb="FF3F3F3F"/>
        </bottom>
      </border>
    </dxf>
    <dxf>
      <numFmt numFmtId="34" formatCode="_-* #,##0.00\ &quot;€&quot;_-;\-* #,##0.00\ &quot;€&quot;_-;_-* &quot;-&quot;??\ &quot;€&quot;_-;_-@_-"/>
    </dxf>
    <dxf>
      <font>
        <b val="0"/>
        <i val="0"/>
        <strike val="0"/>
        <condense val="0"/>
        <extend val="0"/>
        <outline val="0"/>
        <shadow val="0"/>
        <u val="none"/>
        <vertAlign val="baseline"/>
        <sz val="11"/>
        <color auto="1"/>
        <name val="Calibri"/>
        <scheme val="minor"/>
      </font>
      <numFmt numFmtId="164" formatCode="#,##0.00_ ;[Red]\-#,##0.00\ "/>
      <alignment horizontal="center" vertical="center" textRotation="0" wrapText="1" indent="0" justifyLastLine="0" shrinkToFit="0" readingOrder="0"/>
    </dxf>
    <dxf>
      <font>
        <b val="0"/>
        <i val="0"/>
        <strike val="0"/>
        <condense val="0"/>
        <extend val="0"/>
        <outline val="0"/>
        <shadow val="0"/>
        <u val="none"/>
        <vertAlign val="baseline"/>
        <sz val="11"/>
        <color auto="1"/>
        <name val="Calibri"/>
        <scheme val="minor"/>
      </font>
      <numFmt numFmtId="164" formatCode="#,##0.00_ ;[Red]\-#,##0.00\ "/>
    </dxf>
    <dxf>
      <font>
        <b val="0"/>
        <i val="0"/>
        <strike val="0"/>
        <condense val="0"/>
        <extend val="0"/>
        <outline val="0"/>
        <shadow val="0"/>
        <u val="none"/>
        <vertAlign val="baseline"/>
        <sz val="11"/>
        <color auto="1"/>
        <name val="Calibri"/>
        <scheme val="minor"/>
      </font>
      <numFmt numFmtId="164" formatCode="#,##0.00_ ;[Red]\-#,##0.00\ "/>
      <alignment horizontal="center" vertical="center" textRotation="0" wrapText="1" indent="0" justifyLastLine="0" shrinkToFit="0" readingOrder="0"/>
    </dxf>
    <dxf>
      <font>
        <b val="0"/>
        <i val="0"/>
        <strike val="0"/>
        <condense val="0"/>
        <extend val="0"/>
        <outline val="0"/>
        <shadow val="0"/>
        <u val="none"/>
        <vertAlign val="baseline"/>
        <sz val="11"/>
        <color auto="1"/>
        <name val="Calibri"/>
        <scheme val="minor"/>
      </font>
      <numFmt numFmtId="164" formatCode="#,##0.00_ ;[Red]\-#,##0.00\ "/>
    </dxf>
    <dxf>
      <font>
        <b val="0"/>
        <i val="0"/>
        <strike val="0"/>
        <condense val="0"/>
        <extend val="0"/>
        <outline val="0"/>
        <shadow val="0"/>
        <u val="none"/>
        <vertAlign val="baseline"/>
        <sz val="11"/>
        <color rgb="FF3F3F76"/>
        <name val="Calibri"/>
        <scheme val="minor"/>
      </font>
      <fill>
        <patternFill patternType="solid">
          <fgColor indexed="64"/>
          <bgColor rgb="FFFFCC99"/>
        </patternFill>
      </fill>
      <alignment horizontal="left" vertical="center" textRotation="0" wrapText="0" indent="1" justifyLastLine="0" shrinkToFit="0" readingOrder="0"/>
      <border diagonalUp="0" diagonalDown="0" outline="0">
        <left style="thin">
          <color rgb="FF7F7F7F"/>
        </left>
        <right style="thin">
          <color rgb="FF7F7F7F"/>
        </right>
        <top style="thin">
          <color rgb="FF7F7F7F"/>
        </top>
        <bottom style="thin">
          <color rgb="FF7F7F7F"/>
        </bottom>
      </border>
    </dxf>
    <dxf>
      <numFmt numFmtId="0" formatCode="General"/>
    </dxf>
    <dxf>
      <font>
        <b val="0"/>
        <i val="0"/>
        <strike val="0"/>
        <condense val="0"/>
        <extend val="0"/>
        <outline val="0"/>
        <shadow val="0"/>
        <u val="none"/>
        <vertAlign val="baseline"/>
        <sz val="11"/>
        <color auto="1"/>
        <name val="Calibri"/>
        <scheme val="minor"/>
      </font>
    </dxf>
    <dxf>
      <numFmt numFmtId="0" formatCode="General"/>
    </dxf>
    <dxf>
      <font>
        <color rgb="FFDA0000"/>
      </font>
    </dxf>
    <dxf>
      <font>
        <color rgb="FFDA0000"/>
      </font>
    </dxf>
    <dxf>
      <font>
        <color rgb="FFDA0000"/>
      </font>
    </dxf>
    <dxf>
      <font>
        <color rgb="FFDA0000"/>
      </font>
    </dxf>
    <dxf>
      <font>
        <color rgb="FFDA0000"/>
      </font>
    </dxf>
    <dxf>
      <font>
        <color rgb="FFDA0000"/>
      </font>
    </dxf>
    <dxf>
      <font>
        <color rgb="FFDA0000"/>
      </font>
    </dxf>
    <dxf>
      <font>
        <color rgb="FFDA0000"/>
      </font>
    </dxf>
    <dxf>
      <font>
        <color rgb="FFDA0000"/>
      </font>
    </dxf>
    <dxf>
      <font>
        <color rgb="FFDA0000"/>
      </font>
    </dxf>
    <dxf>
      <font>
        <color rgb="FFDA0000"/>
      </font>
    </dxf>
    <dxf>
      <font>
        <color rgb="FFDA0000"/>
      </font>
    </dxf>
    <dxf>
      <font>
        <color rgb="FFDA0000"/>
      </font>
    </dxf>
    <dxf>
      <font>
        <color rgb="FFDA0000"/>
      </font>
    </dxf>
    <dxf>
      <font>
        <color rgb="FFDA0000"/>
      </font>
    </dxf>
    <dxf>
      <font>
        <color rgb="FFDA0000"/>
      </font>
    </dxf>
    <dxf>
      <font>
        <color rgb="FFDA0000"/>
      </font>
    </dxf>
    <dxf>
      <font>
        <color rgb="FFDA0000"/>
      </font>
    </dxf>
    <dxf>
      <font>
        <color rgb="FFDA0000"/>
      </font>
    </dxf>
    <dxf>
      <font>
        <color rgb="FFDA0000"/>
      </font>
    </dxf>
    <dxf>
      <font>
        <color rgb="FFDA0000"/>
      </font>
    </dxf>
    <dxf>
      <font>
        <b val="0"/>
        <i val="0"/>
        <strike val="0"/>
        <condense val="0"/>
        <extend val="0"/>
        <outline val="0"/>
        <shadow val="0"/>
        <u val="none"/>
        <vertAlign val="baseline"/>
        <sz val="11"/>
        <color auto="1"/>
        <name val="Calibri"/>
        <scheme val="minor"/>
      </font>
      <numFmt numFmtId="1" formatCode="0"/>
    </dxf>
    <dxf>
      <font>
        <b val="0"/>
        <i val="0"/>
        <strike val="0"/>
        <condense val="0"/>
        <extend val="0"/>
        <outline val="0"/>
        <shadow val="0"/>
        <u val="none"/>
        <vertAlign val="baseline"/>
        <sz val="11"/>
        <color auto="1"/>
        <name val="Calibri"/>
        <scheme val="minor"/>
      </font>
      <numFmt numFmtId="1" formatCode="0"/>
    </dxf>
    <dxf>
      <font>
        <b/>
        <i val="0"/>
        <strike val="0"/>
        <condense val="0"/>
        <extend val="0"/>
        <outline val="0"/>
        <shadow val="0"/>
        <u val="none"/>
        <vertAlign val="baseline"/>
        <sz val="11"/>
        <color rgb="FF3F3F3F"/>
        <name val="Calibri"/>
        <scheme val="minor"/>
      </font>
      <numFmt numFmtId="164" formatCode="#,##0.00_ ;[Red]\-#,##0.00\ "/>
      <fill>
        <patternFill patternType="solid">
          <fgColor indexed="64"/>
          <bgColor rgb="FFF2F2F2"/>
        </patternFill>
      </fill>
      <alignment horizontal="center" vertical="center" textRotation="0" wrapText="1" indent="0" justifyLastLine="0" shrinkToFit="0" readingOrder="0"/>
      <border diagonalUp="0" diagonalDown="0" outline="0">
        <left style="thin">
          <color rgb="FF3F3F3F"/>
        </left>
        <right style="thin">
          <color rgb="FF3F3F3F"/>
        </right>
        <top style="thin">
          <color rgb="FF3F3F3F"/>
        </top>
        <bottom style="thin">
          <color rgb="FF3F3F3F"/>
        </bottom>
      </border>
    </dxf>
    <dxf>
      <numFmt numFmtId="34" formatCode="_-* #,##0.00\ &quot;€&quot;_-;\-* #,##0.00\ &quot;€&quot;_-;_-* &quot;-&quot;??\ &quot;€&quot;_-;_-@_-"/>
    </dxf>
    <dxf>
      <font>
        <b val="0"/>
        <i val="0"/>
        <strike val="0"/>
        <condense val="0"/>
        <extend val="0"/>
        <outline val="0"/>
        <shadow val="0"/>
        <u val="none"/>
        <vertAlign val="baseline"/>
        <sz val="11"/>
        <color auto="1"/>
        <name val="Calibri"/>
        <scheme val="minor"/>
      </font>
      <numFmt numFmtId="164" formatCode="#,##0.00_ ;[Red]\-#,##0.00\ "/>
      <alignment horizontal="center" vertical="center" textRotation="0" wrapText="1" indent="0" justifyLastLine="0" shrinkToFit="0" readingOrder="0"/>
    </dxf>
    <dxf>
      <font>
        <b val="0"/>
        <i val="0"/>
        <strike val="0"/>
        <condense val="0"/>
        <extend val="0"/>
        <outline val="0"/>
        <shadow val="0"/>
        <u val="none"/>
        <vertAlign val="baseline"/>
        <sz val="11"/>
        <color auto="1"/>
        <name val="Calibri"/>
        <scheme val="minor"/>
      </font>
      <numFmt numFmtId="164" formatCode="#,##0.00_ ;[Red]\-#,##0.00\ "/>
    </dxf>
    <dxf>
      <font>
        <b val="0"/>
        <i val="0"/>
        <strike val="0"/>
        <condense val="0"/>
        <extend val="0"/>
        <outline val="0"/>
        <shadow val="0"/>
        <u val="none"/>
        <vertAlign val="baseline"/>
        <sz val="11"/>
        <color auto="1"/>
        <name val="Calibri"/>
        <scheme val="minor"/>
      </font>
      <numFmt numFmtId="164" formatCode="#,##0.00_ ;[Red]\-#,##0.00\ "/>
      <alignment horizontal="center" vertical="center" textRotation="0" wrapText="1" indent="0" justifyLastLine="0" shrinkToFit="0" readingOrder="0"/>
    </dxf>
    <dxf>
      <font>
        <b val="0"/>
        <i val="0"/>
        <strike val="0"/>
        <condense val="0"/>
        <extend val="0"/>
        <outline val="0"/>
        <shadow val="0"/>
        <u val="none"/>
        <vertAlign val="baseline"/>
        <sz val="11"/>
        <color auto="1"/>
        <name val="Calibri"/>
        <scheme val="minor"/>
      </font>
      <numFmt numFmtId="164" formatCode="#,##0.00_ ;[Red]\-#,##0.00\ "/>
    </dxf>
    <dxf>
      <font>
        <b val="0"/>
        <i val="0"/>
        <strike val="0"/>
        <condense val="0"/>
        <extend val="0"/>
        <outline val="0"/>
        <shadow val="0"/>
        <u val="none"/>
        <vertAlign val="baseline"/>
        <sz val="11"/>
        <color rgb="FF3F3F76"/>
        <name val="Calibri"/>
        <scheme val="minor"/>
      </font>
      <fill>
        <patternFill patternType="solid">
          <fgColor indexed="64"/>
          <bgColor rgb="FFFFCC99"/>
        </patternFill>
      </fill>
      <alignment horizontal="left" vertical="center" textRotation="0" wrapText="0" indent="1" justifyLastLine="0" shrinkToFit="0" readingOrder="0"/>
      <border diagonalUp="0" diagonalDown="0" outline="0">
        <left style="thin">
          <color rgb="FF7F7F7F"/>
        </left>
        <right style="thin">
          <color rgb="FF7F7F7F"/>
        </right>
        <top style="thin">
          <color rgb="FF7F7F7F"/>
        </top>
        <bottom style="thin">
          <color rgb="FF7F7F7F"/>
        </bottom>
      </border>
    </dxf>
    <dxf>
      <numFmt numFmtId="0" formatCode="General"/>
    </dxf>
    <dxf>
      <font>
        <b val="0"/>
        <i val="0"/>
        <strike val="0"/>
        <condense val="0"/>
        <extend val="0"/>
        <outline val="0"/>
        <shadow val="0"/>
        <u val="none"/>
        <vertAlign val="baseline"/>
        <sz val="11"/>
        <color auto="1"/>
        <name val="Calibri"/>
        <scheme val="minor"/>
      </font>
    </dxf>
    <dxf>
      <numFmt numFmtId="0" formatCode="General"/>
    </dxf>
    <dxf>
      <font>
        <color rgb="FFDA0000"/>
      </font>
    </dxf>
    <dxf>
      <font>
        <color rgb="FFDA0000"/>
      </font>
    </dxf>
    <dxf>
      <font>
        <color rgb="FFDA0000"/>
      </font>
    </dxf>
    <dxf>
      <font>
        <color rgb="FFDA0000"/>
      </font>
    </dxf>
    <dxf>
      <font>
        <color rgb="FFDA0000"/>
      </font>
    </dxf>
    <dxf>
      <font>
        <color rgb="FFDA0000"/>
      </font>
    </dxf>
    <dxf>
      <font>
        <color rgb="FFDA0000"/>
      </font>
    </dxf>
    <dxf>
      <font>
        <color rgb="FFDA0000"/>
      </font>
    </dxf>
    <dxf>
      <font>
        <color rgb="FFDA0000"/>
      </font>
    </dxf>
    <dxf>
      <font>
        <color rgb="FFDA0000"/>
      </font>
    </dxf>
    <dxf>
      <font>
        <color rgb="FFDA0000"/>
      </font>
    </dxf>
    <dxf>
      <font>
        <color rgb="FFDA0000"/>
      </font>
    </dxf>
    <dxf>
      <font>
        <color rgb="FFDA0000"/>
      </font>
    </dxf>
    <dxf>
      <font>
        <color rgb="FFDA0000"/>
      </font>
    </dxf>
    <dxf>
      <font>
        <color rgb="FFDA0000"/>
      </font>
    </dxf>
    <dxf>
      <font>
        <color rgb="FFDA0000"/>
      </font>
    </dxf>
    <dxf>
      <font>
        <color rgb="FFDA0000"/>
      </font>
    </dxf>
    <dxf>
      <font>
        <color rgb="FFDA0000"/>
      </font>
    </dxf>
    <dxf>
      <font>
        <color rgb="FFDA0000"/>
      </font>
    </dxf>
    <dxf>
      <font>
        <color rgb="FFDA0000"/>
      </font>
    </dxf>
    <dxf>
      <fill>
        <patternFill>
          <bgColor theme="0" tint="-0.14996795556505021"/>
        </patternFill>
      </fill>
    </dxf>
    <dxf>
      <font>
        <b/>
        <i val="0"/>
      </font>
      <fill>
        <patternFill patternType="solid">
          <bgColor theme="0" tint="-4.9989318521683403E-2"/>
        </patternFill>
      </fill>
    </dxf>
    <dxf>
      <font>
        <b val="0"/>
        <i val="0"/>
        <color theme="1"/>
      </font>
      <fill>
        <patternFill patternType="solid">
          <fgColor theme="4"/>
          <bgColor theme="0" tint="-0.14996795556505021"/>
        </patternFill>
      </fill>
      <border>
        <top style="thin">
          <color theme="0"/>
        </top>
      </border>
    </dxf>
    <dxf>
      <font>
        <b val="0"/>
        <i val="0"/>
        <color theme="0"/>
      </font>
      <fill>
        <patternFill patternType="solid">
          <fgColor theme="4"/>
          <bgColor theme="6" tint="-0.499984740745262"/>
        </patternFill>
      </fill>
      <border diagonalUp="0" diagonalDown="0">
        <left/>
        <right/>
        <top/>
        <bottom/>
        <vertical/>
        <horizontal/>
      </border>
    </dxf>
    <dxf>
      <font>
        <b val="0"/>
        <i val="0"/>
        <color theme="1"/>
      </font>
      <fill>
        <patternFill patternType="solid">
          <fgColor auto="1"/>
          <bgColor theme="0" tint="-4.9989318521683403E-2"/>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1" defaultTableStyle="TableStyleMedium2" defaultPivotStyle="PivotStyleLight16">
    <tableStyle name="Presupuesto mensual" pivot="0" count="5">
      <tableStyleElement type="wholeTable" dxfId="69"/>
      <tableStyleElement type="headerRow" dxfId="68"/>
      <tableStyleElement type="totalRow" dxfId="67"/>
      <tableStyleElement type="lastColumn" dxfId="66"/>
      <tableStyleElement type="secondRowStripe" dxfId="65"/>
    </tableStyle>
  </tableStyles>
  <colors>
    <mruColors>
      <color rgb="FFCCFF33"/>
      <color rgb="FFFF0066"/>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148936837956732E-2"/>
          <c:y val="0.12272268224536449"/>
          <c:w val="0.90271911893135193"/>
          <c:h val="0.73572263144526284"/>
        </c:manualLayout>
      </c:layout>
      <c:barChart>
        <c:barDir val="col"/>
        <c:grouping val="clustered"/>
        <c:varyColors val="0"/>
        <c:dLbls>
          <c:showLegendKey val="0"/>
          <c:showVal val="0"/>
          <c:showCatName val="0"/>
          <c:showSerName val="0"/>
          <c:showPercent val="0"/>
          <c:showBubbleSize val="0"/>
        </c:dLbls>
        <c:gapWidth val="100"/>
        <c:overlap val="-24"/>
        <c:axId val="-1717628992"/>
        <c:axId val="-1717621920"/>
      </c:barChart>
      <c:catAx>
        <c:axId val="-1717628992"/>
        <c:scaling>
          <c:orientation val="minMax"/>
        </c:scaling>
        <c:delete val="0"/>
        <c:axPos val="b"/>
        <c:numFmt formatCode="General" sourceLinked="0"/>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rgbClr val="44382C"/>
                </a:solidFill>
                <a:latin typeface="+mn-lt"/>
                <a:ea typeface="+mn-ea"/>
                <a:cs typeface="+mn-cs"/>
              </a:defRPr>
            </a:pPr>
            <a:endParaRPr lang="es-ES"/>
          </a:p>
        </c:txPr>
        <c:crossAx val="-1717621920"/>
        <c:crosses val="autoZero"/>
        <c:auto val="1"/>
        <c:lblAlgn val="ctr"/>
        <c:lblOffset val="100"/>
        <c:noMultiLvlLbl val="0"/>
      </c:catAx>
      <c:valAx>
        <c:axId val="-1717621920"/>
        <c:scaling>
          <c:orientation val="minMax"/>
        </c:scaling>
        <c:delete val="1"/>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crossAx val="-1717628992"/>
        <c:crosses val="autoZero"/>
        <c:crossBetween val="between"/>
      </c:valAx>
      <c:spPr>
        <a:noFill/>
        <a:ln w="25400">
          <a:noFill/>
        </a:ln>
        <a:effectLst/>
      </c:spPr>
    </c:plotArea>
    <c:legend>
      <c:legendPos val="b"/>
      <c:layout>
        <c:manualLayout>
          <c:xMode val="edge"/>
          <c:yMode val="edge"/>
          <c:x val="0.40874127963295243"/>
          <c:y val="0.93801452882905767"/>
          <c:w val="0.18218987231407072"/>
          <c:h val="4.1096023374436685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44382C"/>
              </a:solidFill>
              <a:latin typeface="+mn-lt"/>
              <a:ea typeface="+mn-ea"/>
              <a:cs typeface="+mn-cs"/>
            </a:defRPr>
          </a:pPr>
          <a:endParaRPr lang="es-ES"/>
        </a:p>
      </c:txPr>
    </c:legend>
    <c:plotVisOnly val="1"/>
    <c:dispBlanksAs val="gap"/>
    <c:showDLblsOverMax val="0"/>
  </c:chart>
  <c:spPr>
    <a:solidFill>
      <a:srgbClr val="EEEADE"/>
    </a:solidFill>
    <a:ln>
      <a:noFill/>
    </a:ln>
    <a:effectLst/>
  </c:spPr>
  <c:txPr>
    <a:bodyPr/>
    <a:lstStyle/>
    <a:p>
      <a:pPr>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148936837956732E-2"/>
          <c:y val="0.12272268224536449"/>
          <c:w val="0.90271911893135193"/>
          <c:h val="0.73572263144526284"/>
        </c:manualLayout>
      </c:layout>
      <c:barChart>
        <c:barDir val="col"/>
        <c:grouping val="clustered"/>
        <c:varyColors val="0"/>
        <c:dLbls>
          <c:showLegendKey val="0"/>
          <c:showVal val="0"/>
          <c:showCatName val="0"/>
          <c:showSerName val="0"/>
          <c:showPercent val="0"/>
          <c:showBubbleSize val="0"/>
        </c:dLbls>
        <c:gapWidth val="100"/>
        <c:overlap val="-24"/>
        <c:axId val="-1717619744"/>
        <c:axId val="-1717628448"/>
      </c:barChart>
      <c:catAx>
        <c:axId val="-1717619744"/>
        <c:scaling>
          <c:orientation val="minMax"/>
        </c:scaling>
        <c:delete val="0"/>
        <c:axPos val="b"/>
        <c:numFmt formatCode="General" sourceLinked="0"/>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rgbClr val="44382C"/>
                </a:solidFill>
                <a:latin typeface="+mn-lt"/>
                <a:ea typeface="+mn-ea"/>
                <a:cs typeface="+mn-cs"/>
              </a:defRPr>
            </a:pPr>
            <a:endParaRPr lang="es-ES"/>
          </a:p>
        </c:txPr>
        <c:crossAx val="-1717628448"/>
        <c:crosses val="autoZero"/>
        <c:auto val="1"/>
        <c:lblAlgn val="ctr"/>
        <c:lblOffset val="100"/>
        <c:noMultiLvlLbl val="0"/>
      </c:catAx>
      <c:valAx>
        <c:axId val="-1717628448"/>
        <c:scaling>
          <c:orientation val="minMax"/>
        </c:scaling>
        <c:delete val="1"/>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crossAx val="-1717619744"/>
        <c:crosses val="autoZero"/>
        <c:crossBetween val="between"/>
      </c:valAx>
      <c:spPr>
        <a:noFill/>
        <a:ln w="25400">
          <a:noFill/>
        </a:ln>
        <a:effectLst/>
      </c:spPr>
    </c:plotArea>
    <c:legend>
      <c:legendPos val="b"/>
      <c:layout>
        <c:manualLayout>
          <c:xMode val="edge"/>
          <c:yMode val="edge"/>
          <c:x val="0.40874127963295243"/>
          <c:y val="0.93801452882905767"/>
          <c:w val="0.18218987231407072"/>
          <c:h val="4.1096023374436685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44382C"/>
              </a:solidFill>
              <a:latin typeface="+mn-lt"/>
              <a:ea typeface="+mn-ea"/>
              <a:cs typeface="+mn-cs"/>
            </a:defRPr>
          </a:pPr>
          <a:endParaRPr lang="es-ES"/>
        </a:p>
      </c:txPr>
    </c:legend>
    <c:plotVisOnly val="1"/>
    <c:dispBlanksAs val="gap"/>
    <c:showDLblsOverMax val="0"/>
  </c:chart>
  <c:spPr>
    <a:solidFill>
      <a:srgbClr val="EEEADE"/>
    </a:solidFill>
    <a:ln>
      <a:noFill/>
    </a:ln>
    <a:effectLst/>
  </c:spPr>
  <c:txPr>
    <a:bodyPr/>
    <a:lstStyle/>
    <a:p>
      <a:pPr>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10</xdr:col>
      <xdr:colOff>104775</xdr:colOff>
      <xdr:row>9</xdr:row>
      <xdr:rowOff>19050</xdr:rowOff>
    </xdr:from>
    <xdr:to>
      <xdr:col>19</xdr:col>
      <xdr:colOff>449581</xdr:colOff>
      <xdr:row>20</xdr:row>
      <xdr:rowOff>55245</xdr:rowOff>
    </xdr:to>
    <xdr:graphicFrame macro="">
      <xdr:nvGraphicFramePr>
        <xdr:cNvPr id="4" name="InformaciónGeneralPresupuesto" descr="Gráfico de barras de información general que muestra los ingresos y los gastos estimados frente a los reales">
          <a:extLst>
            <a:ext uri="{FF2B5EF4-FFF2-40B4-BE49-F238E27FC236}">
              <a16:creationId xmlns:a16="http://schemas.microsoft.com/office/drawing/2014/main" xmlns=""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9525</xdr:colOff>
          <xdr:row>0</xdr:row>
          <xdr:rowOff>114300</xdr:rowOff>
        </xdr:from>
        <xdr:to>
          <xdr:col>2</xdr:col>
          <xdr:colOff>1295400</xdr:colOff>
          <xdr:row>2</xdr:row>
          <xdr:rowOff>371475</xdr:rowOff>
        </xdr:to>
        <xdr:sp macro="" textlink="">
          <xdr:nvSpPr>
            <xdr:cNvPr id="1028" name="Object 4" hidden="1">
              <a:extLst>
                <a:ext uri="{63B3BB69-23CF-44E3-9099-C40C66FF867C}">
                  <a14:compatExt spid="_x0000_s102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1428750</xdr:colOff>
          <xdr:row>0</xdr:row>
          <xdr:rowOff>114300</xdr:rowOff>
        </xdr:from>
        <xdr:to>
          <xdr:col>5</xdr:col>
          <xdr:colOff>552450</xdr:colOff>
          <xdr:row>2</xdr:row>
          <xdr:rowOff>371475</xdr:rowOff>
        </xdr:to>
        <xdr:sp macro="" textlink="">
          <xdr:nvSpPr>
            <xdr:cNvPr id="1029" name="Object 5" hidden="1">
              <a:extLst>
                <a:ext uri="{63B3BB69-23CF-44E3-9099-C40C66FF867C}">
                  <a14:compatExt spid="_x0000_s102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10</xdr:col>
      <xdr:colOff>104775</xdr:colOff>
      <xdr:row>10</xdr:row>
      <xdr:rowOff>19050</xdr:rowOff>
    </xdr:from>
    <xdr:to>
      <xdr:col>17</xdr:col>
      <xdr:colOff>516256</xdr:colOff>
      <xdr:row>32</xdr:row>
      <xdr:rowOff>483870</xdr:rowOff>
    </xdr:to>
    <xdr:graphicFrame macro="">
      <xdr:nvGraphicFramePr>
        <xdr:cNvPr id="8" name="InformaciónGeneralPresupuesto" descr="Gráfico de barras de información general que muestra los ingresos y los gastos estimados frente a los reales">
          <a:extLst>
            <a:ext uri="{FF2B5EF4-FFF2-40B4-BE49-F238E27FC236}">
              <a16:creationId xmlns:a16="http://schemas.microsoft.com/office/drawing/2014/main" xmlns=""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1</xdr:row>
      <xdr:rowOff>0</xdr:rowOff>
    </xdr:from>
    <xdr:to>
      <xdr:col>1</xdr:col>
      <xdr:colOff>304800</xdr:colOff>
      <xdr:row>1</xdr:row>
      <xdr:rowOff>304800</xdr:rowOff>
    </xdr:to>
    <xdr:sp macro="" textlink="">
      <xdr:nvSpPr>
        <xdr:cNvPr id="2055" name="AutoShape 7" descr="Planos de casas con 4 dormitorios en una sola planta"/>
        <xdr:cNvSpPr>
          <a:spLocks noChangeAspect="1" noChangeArrowheads="1"/>
        </xdr:cNvSpPr>
      </xdr:nvSpPr>
      <xdr:spPr bwMode="auto">
        <a:xfrm>
          <a:off x="276225" y="742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1</xdr:row>
      <xdr:rowOff>0</xdr:rowOff>
    </xdr:from>
    <xdr:to>
      <xdr:col>1</xdr:col>
      <xdr:colOff>304800</xdr:colOff>
      <xdr:row>1</xdr:row>
      <xdr:rowOff>304800</xdr:rowOff>
    </xdr:to>
    <xdr:sp macro="" textlink="">
      <xdr:nvSpPr>
        <xdr:cNvPr id="2056" name="AutoShape 8" descr="Planos de casas con 4 dormitorios en una sola planta"/>
        <xdr:cNvSpPr>
          <a:spLocks noChangeAspect="1" noChangeArrowheads="1"/>
        </xdr:cNvSpPr>
      </xdr:nvSpPr>
      <xdr:spPr bwMode="auto">
        <a:xfrm>
          <a:off x="276225" y="742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266699</xdr:colOff>
      <xdr:row>0</xdr:row>
      <xdr:rowOff>142876</xdr:rowOff>
    </xdr:from>
    <xdr:to>
      <xdr:col>2</xdr:col>
      <xdr:colOff>1209674</xdr:colOff>
      <xdr:row>2</xdr:row>
      <xdr:rowOff>742518</xdr:rowOff>
    </xdr:to>
    <xdr:pic>
      <xdr:nvPicPr>
        <xdr:cNvPr id="3" name="Imagen 2"/>
        <xdr:cNvPicPr>
          <a:picLocks noChangeAspect="1"/>
        </xdr:cNvPicPr>
      </xdr:nvPicPr>
      <xdr:blipFill>
        <a:blip xmlns:r="http://schemas.openxmlformats.org/officeDocument/2006/relationships" r:embed="rId2"/>
        <a:stretch>
          <a:fillRect/>
        </a:stretch>
      </xdr:blipFill>
      <xdr:spPr>
        <a:xfrm>
          <a:off x="266699" y="142876"/>
          <a:ext cx="3438525" cy="2085542"/>
        </a:xfrm>
        <a:prstGeom prst="rect">
          <a:avLst/>
        </a:prstGeom>
      </xdr:spPr>
    </xdr:pic>
    <xdr:clientData/>
  </xdr:twoCellAnchor>
  <xdr:twoCellAnchor editAs="oneCell">
    <xdr:from>
      <xdr:col>3</xdr:col>
      <xdr:colOff>0</xdr:colOff>
      <xdr:row>0</xdr:row>
      <xdr:rowOff>104776</xdr:rowOff>
    </xdr:from>
    <xdr:to>
      <xdr:col>4</xdr:col>
      <xdr:colOff>2095501</xdr:colOff>
      <xdr:row>2</xdr:row>
      <xdr:rowOff>720330</xdr:rowOff>
    </xdr:to>
    <xdr:pic>
      <xdr:nvPicPr>
        <xdr:cNvPr id="15" name="Imagen 14" descr="https://www.economiapersonal.com.ar/wp-content/uploads/2017/06/especulacion-05.p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91000" y="104776"/>
          <a:ext cx="3362326" cy="21014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id="4" name="Tabla2" displayName="Tabla2" ref="B86:G88" totalsRowShown="0" headerRowDxfId="44" dataDxfId="43">
  <tableColumns count="6">
    <tableColumn id="1" name="." dataDxfId="42" totalsRowDxfId="41" dataCellStyle="Entrada"/>
    <tableColumn id="2" name="FECHA" dataDxfId="40" totalsRowDxfId="39"/>
    <tableColumn id="3" name="VALOR  REAL" dataDxfId="38" totalsRowDxfId="37"/>
    <tableColumn id="4" name="VALOR  CATASTRAL  SUELO" dataDxfId="36" totalsRowDxfId="35" dataCellStyle="Salida">
      <calculatedColumnFormula>E20</calculatedColumnFormula>
    </tableColumn>
    <tableColumn id="5" name="años" dataDxfId="34">
      <calculatedColumnFormula>AÑOS!A7</calculatedColumnFormula>
    </tableColumn>
    <tableColumn id="6" name="coeficiente aplicable" dataDxfId="33">
      <calculatedColumnFormula>VLOOKUP(Tabla2[[#This Row],[años]],COEFICIENTES!$C$2:$D$128,2,FALSE)</calculatedColumnFormula>
    </tableColumn>
  </tableColumns>
  <tableStyleInfo name="Presupuesto mensual" showFirstColumn="0" showLastColumn="0" showRowStripes="0" showColumnStripes="0"/>
</table>
</file>

<file path=xl/tables/table2.xml><?xml version="1.0" encoding="utf-8"?>
<table xmlns="http://schemas.openxmlformats.org/spreadsheetml/2006/main" id="3" name="Tabla24" displayName="Tabla24" ref="B81:G83" totalsRowShown="0" headerRowDxfId="11" dataDxfId="10">
  <tableColumns count="6">
    <tableColumn id="1" name="." dataDxfId="9" totalsRowDxfId="8" dataCellStyle="Entrada"/>
    <tableColumn id="2" name="FECHA" dataDxfId="7" totalsRowDxfId="6"/>
    <tableColumn id="3" name="VALOR  REAL" dataDxfId="5" totalsRowDxfId="4"/>
    <tableColumn id="4" name="VALOR  CATASTRAL  SUELO" dataDxfId="3" totalsRowDxfId="2" dataCellStyle="Salida">
      <calculatedColumnFormula>E27</calculatedColumnFormula>
    </tableColumn>
    <tableColumn id="5" name="años" dataDxfId="1">
      <calculatedColumnFormula>AÑOS!A7</calculatedColumnFormula>
    </tableColumn>
    <tableColumn id="6" name="coeficiente aplicable" dataDxfId="0">
      <calculatedColumnFormula>VLOOKUP(Tabla24[[#This Row],[años]],COEFICIENTES!$C$2:$D$128,2,FALSE)</calculatedColumnFormula>
    </tableColumn>
  </tableColumns>
  <tableStyleInfo name="Presupuesto mensual" showFirstColumn="0" showLastColumn="0" showRowStripes="0"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88"/>
  <sheetViews>
    <sheetView zoomScale="115" zoomScaleNormal="115" workbookViewId="0">
      <selection activeCell="J36" sqref="J36"/>
    </sheetView>
  </sheetViews>
  <sheetFormatPr baseColWidth="10" defaultColWidth="9" defaultRowHeight="16.5" customHeight="1" x14ac:dyDescent="0.25"/>
  <cols>
    <col min="1" max="1" width="4.140625" style="2" customWidth="1"/>
    <col min="2" max="2" width="33.28515625" style="2" customWidth="1"/>
    <col min="3" max="3" width="25.42578125" style="2" customWidth="1"/>
    <col min="4" max="4" width="19" style="2" customWidth="1"/>
    <col min="5" max="5" width="32" style="2" customWidth="1"/>
    <col min="6" max="6" width="26.140625" style="2" customWidth="1"/>
    <col min="7" max="7" width="12.28515625" style="2" customWidth="1"/>
    <col min="8" max="8" width="4.140625" style="2" customWidth="1"/>
    <col min="9" max="16384" width="9" style="2"/>
  </cols>
  <sheetData>
    <row r="1" spans="1:8" ht="58.9" customHeight="1" x14ac:dyDescent="0.25">
      <c r="A1" s="18"/>
      <c r="B1" s="28"/>
      <c r="C1" s="28"/>
      <c r="D1" s="28"/>
      <c r="E1" s="28"/>
      <c r="F1" s="1"/>
      <c r="G1" s="1"/>
      <c r="H1" s="17"/>
    </row>
    <row r="2" spans="1:8" ht="58.9" customHeight="1" x14ac:dyDescent="0.25">
      <c r="A2" s="18"/>
      <c r="B2" s="28"/>
      <c r="C2" s="28"/>
      <c r="D2" s="28"/>
      <c r="E2" s="28"/>
      <c r="F2" s="1"/>
      <c r="G2" s="1"/>
      <c r="H2" s="17"/>
    </row>
    <row r="3" spans="1:8" ht="58.9" customHeight="1" thickBot="1" x14ac:dyDescent="0.3">
      <c r="A3" s="18"/>
      <c r="B3" s="28"/>
      <c r="C3" s="28"/>
      <c r="D3" s="28"/>
      <c r="E3" s="28"/>
      <c r="F3" s="1"/>
      <c r="G3" s="1"/>
      <c r="H3" s="17"/>
    </row>
    <row r="4" spans="1:8" ht="33.75" customHeight="1" thickBot="1" x14ac:dyDescent="0.3">
      <c r="A4" s="18"/>
      <c r="B4" s="95" t="s">
        <v>39</v>
      </c>
      <c r="C4" s="96"/>
      <c r="D4" s="96"/>
      <c r="E4" s="97"/>
      <c r="F4" s="1"/>
      <c r="G4" s="1"/>
      <c r="H4" s="17"/>
    </row>
    <row r="5" spans="1:8" ht="33.75" customHeight="1" thickBot="1" x14ac:dyDescent="0.3">
      <c r="A5" s="18"/>
      <c r="B5" s="26" t="s">
        <v>36</v>
      </c>
      <c r="C5" s="27" t="s">
        <v>37</v>
      </c>
      <c r="D5" s="98" t="s">
        <v>38</v>
      </c>
      <c r="E5" s="99"/>
      <c r="F5" s="1"/>
      <c r="G5" s="1"/>
      <c r="H5" s="17"/>
    </row>
    <row r="6" spans="1:8" ht="33.75" customHeight="1" thickBot="1" x14ac:dyDescent="0.3">
      <c r="A6" s="18"/>
      <c r="B6" s="29">
        <v>45052.32</v>
      </c>
      <c r="C6" s="30">
        <v>18329.47</v>
      </c>
      <c r="D6" s="100">
        <f>C6/B6</f>
        <v>0.4068485263356027</v>
      </c>
      <c r="E6" s="101"/>
      <c r="F6" s="1"/>
      <c r="G6" s="1"/>
      <c r="H6" s="17"/>
    </row>
    <row r="7" spans="1:8" ht="33.75" customHeight="1" thickBot="1" x14ac:dyDescent="0.3">
      <c r="A7" s="18"/>
      <c r="B7" s="18"/>
      <c r="C7" s="18"/>
      <c r="D7" s="18"/>
      <c r="E7" s="18"/>
      <c r="F7" s="1"/>
      <c r="G7" s="1"/>
      <c r="H7" s="17"/>
    </row>
    <row r="8" spans="1:8" ht="36" customHeight="1" thickBot="1" x14ac:dyDescent="0.3">
      <c r="A8" s="18"/>
      <c r="B8" s="102" t="s">
        <v>40</v>
      </c>
      <c r="C8" s="103"/>
      <c r="D8" s="103"/>
      <c r="E8" s="104"/>
      <c r="F8" s="1"/>
      <c r="G8" s="1"/>
      <c r="H8" s="17"/>
    </row>
    <row r="9" spans="1:8" ht="36" customHeight="1" thickBot="1" x14ac:dyDescent="0.3">
      <c r="A9" s="18"/>
      <c r="B9" s="31" t="s">
        <v>34</v>
      </c>
      <c r="C9" s="27" t="s">
        <v>35</v>
      </c>
      <c r="D9" s="98" t="s">
        <v>41</v>
      </c>
      <c r="E9" s="99"/>
      <c r="F9" s="1"/>
      <c r="G9" s="1"/>
      <c r="H9" s="17"/>
    </row>
    <row r="10" spans="1:8" ht="36" customHeight="1" thickBot="1" x14ac:dyDescent="0.3">
      <c r="A10" s="18"/>
      <c r="B10" s="47">
        <f>D14</f>
        <v>60000</v>
      </c>
      <c r="C10" s="32">
        <f>D6</f>
        <v>0.4068485263356027</v>
      </c>
      <c r="D10" s="105">
        <f>B10*C10</f>
        <v>24410.911580136162</v>
      </c>
      <c r="E10" s="106"/>
      <c r="F10" s="1"/>
      <c r="G10" s="1"/>
      <c r="H10" s="17"/>
    </row>
    <row r="11" spans="1:8" ht="36" customHeight="1" x14ac:dyDescent="0.25">
      <c r="A11" s="18"/>
      <c r="B11" s="18"/>
      <c r="C11" s="18"/>
      <c r="D11" s="18"/>
      <c r="E11" s="18"/>
      <c r="F11" s="1"/>
      <c r="G11" s="1"/>
      <c r="H11" s="17"/>
    </row>
    <row r="12" spans="1:8" ht="36" customHeight="1" thickBot="1" x14ac:dyDescent="0.3">
      <c r="A12" s="18"/>
      <c r="B12" s="24"/>
      <c r="C12" s="24" t="s">
        <v>0</v>
      </c>
      <c r="D12" s="24" t="s">
        <v>43</v>
      </c>
      <c r="E12" s="33" t="s">
        <v>67</v>
      </c>
      <c r="F12" s="1"/>
      <c r="G12" s="1"/>
      <c r="H12" s="17"/>
    </row>
    <row r="13" spans="1:8" ht="36" customHeight="1" thickTop="1" thickBot="1" x14ac:dyDescent="0.3">
      <c r="A13" s="1"/>
      <c r="B13" s="20" t="s">
        <v>2</v>
      </c>
      <c r="C13" s="37">
        <v>44559</v>
      </c>
      <c r="D13" s="48">
        <v>100000</v>
      </c>
      <c r="E13" s="71">
        <f>D13*D6</f>
        <v>40684.852633560273</v>
      </c>
      <c r="F13" s="1"/>
      <c r="G13" s="1"/>
      <c r="H13" s="17"/>
    </row>
    <row r="14" spans="1:8" ht="36" customHeight="1" thickBot="1" x14ac:dyDescent="0.3">
      <c r="A14" s="1"/>
      <c r="B14" s="20" t="s">
        <v>3</v>
      </c>
      <c r="C14" s="37">
        <v>41688</v>
      </c>
      <c r="D14" s="48">
        <v>60000</v>
      </c>
      <c r="E14" s="72">
        <f>D14*D6</f>
        <v>24410.911580136162</v>
      </c>
      <c r="F14" s="1"/>
      <c r="G14" s="1"/>
      <c r="H14" s="17"/>
    </row>
    <row r="15" spans="1:8" ht="36" customHeight="1" thickBot="1" x14ac:dyDescent="0.3">
      <c r="A15" s="1"/>
      <c r="B15" s="38" t="s">
        <v>1</v>
      </c>
      <c r="C15" s="39">
        <f>C13-C14</f>
        <v>2871</v>
      </c>
      <c r="D15" s="25">
        <f>D13-D14</f>
        <v>40000</v>
      </c>
      <c r="E15" s="46">
        <f>E13-E14</f>
        <v>16273.941053424111</v>
      </c>
      <c r="F15" s="1"/>
      <c r="G15" s="1"/>
      <c r="H15" s="17"/>
    </row>
    <row r="16" spans="1:8" ht="36" customHeight="1" thickBot="1" x14ac:dyDescent="0.3">
      <c r="A16" s="1"/>
      <c r="B16" s="40" t="s">
        <v>45</v>
      </c>
      <c r="C16" s="45">
        <f>AÑOS!A7</f>
        <v>7</v>
      </c>
      <c r="D16" s="21"/>
      <c r="E16" s="1"/>
      <c r="F16" s="1"/>
      <c r="G16" s="1"/>
      <c r="H16" s="17"/>
    </row>
    <row r="17" spans="1:8" ht="36" customHeight="1" thickBot="1" x14ac:dyDescent="0.3">
      <c r="A17" s="1"/>
      <c r="B17" s="40" t="s">
        <v>46</v>
      </c>
      <c r="C17" s="44">
        <f>G87</f>
        <v>0.12</v>
      </c>
      <c r="D17" s="41"/>
      <c r="E17" s="113" t="s">
        <v>68</v>
      </c>
      <c r="F17" s="114"/>
      <c r="G17" s="74">
        <v>0.3</v>
      </c>
      <c r="H17" s="17"/>
    </row>
    <row r="18" spans="1:8" ht="36" customHeight="1" thickBot="1" x14ac:dyDescent="0.3">
      <c r="A18" s="1"/>
      <c r="B18" s="1"/>
      <c r="C18" s="1"/>
      <c r="D18" s="1"/>
      <c r="E18" s="1"/>
      <c r="F18" s="1"/>
      <c r="G18" s="1"/>
      <c r="H18" s="17"/>
    </row>
    <row r="19" spans="1:8" ht="36" customHeight="1" thickBot="1" x14ac:dyDescent="0.3">
      <c r="A19" s="1"/>
      <c r="B19" s="102" t="s">
        <v>47</v>
      </c>
      <c r="C19" s="103"/>
      <c r="D19" s="103"/>
      <c r="E19" s="104"/>
      <c r="F19" s="1"/>
      <c r="G19" s="1"/>
      <c r="H19" s="17"/>
    </row>
    <row r="20" spans="1:8" ht="36" customHeight="1" thickBot="1" x14ac:dyDescent="0.3">
      <c r="A20" s="1"/>
      <c r="B20" s="107" t="s">
        <v>48</v>
      </c>
      <c r="C20" s="108"/>
      <c r="D20" s="109"/>
      <c r="E20" s="42">
        <f>C6</f>
        <v>18329.47</v>
      </c>
      <c r="F20" s="1"/>
      <c r="G20" s="1"/>
      <c r="H20" s="17"/>
    </row>
    <row r="21" spans="1:8" ht="36" customHeight="1" thickBot="1" x14ac:dyDescent="0.3">
      <c r="A21" s="1"/>
      <c r="B21" s="110" t="s">
        <v>49</v>
      </c>
      <c r="C21" s="111"/>
      <c r="D21" s="112"/>
      <c r="E21" s="43">
        <f>G87</f>
        <v>0.12</v>
      </c>
      <c r="F21" s="1"/>
      <c r="G21" s="1"/>
      <c r="H21" s="17"/>
    </row>
    <row r="22" spans="1:8" ht="36" customHeight="1" thickBot="1" x14ac:dyDescent="0.3">
      <c r="A22" s="1"/>
      <c r="B22" s="110" t="s">
        <v>50</v>
      </c>
      <c r="C22" s="111"/>
      <c r="D22" s="111"/>
      <c r="E22" s="46">
        <f>E20*E21</f>
        <v>2199.5364</v>
      </c>
      <c r="F22" s="1"/>
      <c r="G22" s="1"/>
      <c r="H22" s="17"/>
    </row>
    <row r="23" spans="1:8" ht="36" customHeight="1" x14ac:dyDescent="0.25">
      <c r="A23" s="1"/>
      <c r="B23" s="18"/>
      <c r="C23" s="18"/>
      <c r="D23" s="18"/>
      <c r="E23" s="18"/>
      <c r="F23" s="1"/>
      <c r="G23" s="1"/>
      <c r="H23" s="17"/>
    </row>
    <row r="24" spans="1:8" ht="36" customHeight="1" thickBot="1" x14ac:dyDescent="0.3">
      <c r="A24" s="1"/>
      <c r="B24" s="93" t="s">
        <v>51</v>
      </c>
      <c r="C24" s="94"/>
      <c r="D24" s="94"/>
      <c r="E24" s="94"/>
      <c r="F24" s="94"/>
      <c r="G24" s="1"/>
      <c r="H24" s="17"/>
    </row>
    <row r="25" spans="1:8" ht="36" customHeight="1" thickBot="1" x14ac:dyDescent="0.3">
      <c r="A25" s="1"/>
      <c r="B25" s="3"/>
      <c r="C25" s="119" t="s">
        <v>52</v>
      </c>
      <c r="D25" s="120"/>
      <c r="E25" s="53">
        <f>IF(C16&lt;21,C16,20)</f>
        <v>7</v>
      </c>
      <c r="F25" s="3"/>
      <c r="G25" s="1"/>
      <c r="H25" s="1"/>
    </row>
    <row r="26" spans="1:8" ht="12" customHeight="1" thickBot="1" x14ac:dyDescent="0.3">
      <c r="A26" s="1"/>
      <c r="B26" s="3"/>
      <c r="C26" s="3"/>
      <c r="D26" s="3"/>
      <c r="E26" s="3"/>
      <c r="F26" s="3"/>
      <c r="G26" s="1"/>
      <c r="H26" s="1"/>
    </row>
    <row r="27" spans="1:8" ht="36" customHeight="1" thickBot="1" x14ac:dyDescent="0.3">
      <c r="A27" s="1"/>
      <c r="B27" s="54" t="s">
        <v>53</v>
      </c>
      <c r="C27" s="55" t="s">
        <v>54</v>
      </c>
      <c r="D27" s="56" t="s">
        <v>55</v>
      </c>
      <c r="E27" s="57" t="s">
        <v>56</v>
      </c>
      <c r="F27" s="58" t="s">
        <v>57</v>
      </c>
      <c r="G27" s="1"/>
      <c r="H27" s="1"/>
    </row>
    <row r="28" spans="1:8" ht="11.25" customHeight="1" thickBot="1" x14ac:dyDescent="0.3">
      <c r="A28" s="1"/>
      <c r="B28" s="3"/>
      <c r="C28" s="3"/>
      <c r="D28" s="3"/>
      <c r="E28" s="3"/>
      <c r="F28" s="3"/>
      <c r="G28" s="1"/>
      <c r="H28" s="1"/>
    </row>
    <row r="29" spans="1:8" ht="46.5" customHeight="1" thickBot="1" x14ac:dyDescent="0.3">
      <c r="A29" s="1"/>
      <c r="B29" s="70" t="s">
        <v>65</v>
      </c>
      <c r="C29" s="67">
        <v>2.1999999999999999E-2</v>
      </c>
      <c r="D29" s="67">
        <v>0.02</v>
      </c>
      <c r="E29" s="67">
        <v>2.1000000000000001E-2</v>
      </c>
      <c r="F29" s="68">
        <v>2.1999999999999999E-2</v>
      </c>
      <c r="G29" s="1"/>
      <c r="H29" s="1"/>
    </row>
    <row r="30" spans="1:8" ht="13.5" customHeight="1" thickBot="1" x14ac:dyDescent="0.3">
      <c r="A30" s="1"/>
      <c r="B30" s="59"/>
      <c r="C30" s="60"/>
      <c r="D30" s="60"/>
      <c r="E30" s="60"/>
      <c r="F30" s="60"/>
      <c r="G30" s="1"/>
      <c r="H30" s="1"/>
    </row>
    <row r="31" spans="1:8" ht="36" customHeight="1" thickBot="1" x14ac:dyDescent="0.3">
      <c r="A31" s="1"/>
      <c r="B31" s="61" t="s">
        <v>58</v>
      </c>
      <c r="C31" s="62" t="str">
        <f>IF(E25&lt;6,C29*E25,IF(E25&gt;5,""))</f>
        <v/>
      </c>
      <c r="D31" s="62">
        <f>IF(AND(E25&lt;11,E25&gt;5),D29*E25,IF(E25&lt;6,"",IF(E25&gt;10,"")))</f>
        <v>0.14000000000000001</v>
      </c>
      <c r="E31" s="62" t="str">
        <f>IF(AND(E25&gt;10,E25&lt;16),E29*E25,IF(E25&gt;15,"",IF(E25&lt;11,"")))</f>
        <v/>
      </c>
      <c r="F31" s="62" t="str">
        <f>IF(15&lt;E25,F29*E25,IF(E25&lt;16,""))</f>
        <v/>
      </c>
      <c r="G31" s="1"/>
      <c r="H31" s="1"/>
    </row>
    <row r="32" spans="1:8" ht="15" customHeight="1" thickBot="1" x14ac:dyDescent="0.3">
      <c r="A32" s="1"/>
      <c r="B32" s="50"/>
      <c r="C32" s="50"/>
      <c r="D32" s="50"/>
      <c r="E32" s="50"/>
      <c r="F32" s="51"/>
      <c r="G32" s="1"/>
      <c r="H32" s="17"/>
    </row>
    <row r="33" spans="1:8" ht="38.25" customHeight="1" thickBot="1" x14ac:dyDescent="0.3">
      <c r="A33" s="1"/>
      <c r="B33" s="52" t="s">
        <v>59</v>
      </c>
      <c r="C33" s="46">
        <f>C6*SUM(C31:F31)</f>
        <v>2566.1258000000003</v>
      </c>
      <c r="D33" s="121" t="s">
        <v>66</v>
      </c>
      <c r="E33" s="122"/>
      <c r="F33" s="123"/>
      <c r="G33" s="1"/>
      <c r="H33" s="17"/>
    </row>
    <row r="34" spans="1:8" ht="38.25" customHeight="1" x14ac:dyDescent="0.25">
      <c r="A34" s="1"/>
      <c r="B34" s="1"/>
      <c r="C34" s="1"/>
      <c r="D34" s="1"/>
      <c r="E34" s="1"/>
      <c r="F34" s="1"/>
      <c r="G34" s="1"/>
      <c r="H34" s="17"/>
    </row>
    <row r="35" spans="1:8" ht="38.25" customHeight="1" x14ac:dyDescent="0.25">
      <c r="A35" s="1"/>
      <c r="B35" s="93" t="s">
        <v>69</v>
      </c>
      <c r="C35" s="94"/>
      <c r="D35" s="94"/>
      <c r="E35" s="94"/>
      <c r="F35" s="94"/>
      <c r="G35" s="1"/>
      <c r="H35" s="17"/>
    </row>
    <row r="36" spans="1:8" ht="38.25" customHeight="1" x14ac:dyDescent="0.25">
      <c r="A36" s="1"/>
      <c r="B36" s="115" t="s">
        <v>60</v>
      </c>
      <c r="C36" s="115"/>
      <c r="D36" s="115"/>
      <c r="E36" s="63" t="s">
        <v>59</v>
      </c>
      <c r="F36" s="63" t="s">
        <v>64</v>
      </c>
      <c r="G36" s="1"/>
      <c r="H36" s="17"/>
    </row>
    <row r="37" spans="1:8" ht="38.25" customHeight="1" x14ac:dyDescent="0.25">
      <c r="A37" s="1"/>
      <c r="B37" s="116" t="s">
        <v>61</v>
      </c>
      <c r="C37" s="116"/>
      <c r="D37" s="116"/>
      <c r="E37" s="64">
        <f>E15</f>
        <v>16273.941053424111</v>
      </c>
      <c r="F37" s="65">
        <f>E37*G17</f>
        <v>4882.1823160272334</v>
      </c>
      <c r="G37" s="1"/>
      <c r="H37" s="17"/>
    </row>
    <row r="38" spans="1:8" ht="38.25" customHeight="1" x14ac:dyDescent="0.25">
      <c r="A38" s="1"/>
      <c r="B38" s="117" t="s">
        <v>62</v>
      </c>
      <c r="C38" s="117"/>
      <c r="D38" s="117"/>
      <c r="E38" s="64">
        <f>E22</f>
        <v>2199.5364</v>
      </c>
      <c r="F38" s="66">
        <f>E38*G17</f>
        <v>659.86091999999996</v>
      </c>
      <c r="G38" s="1"/>
      <c r="H38" s="17"/>
    </row>
    <row r="39" spans="1:8" ht="38.25" customHeight="1" x14ac:dyDescent="0.25">
      <c r="A39" s="1"/>
      <c r="B39" s="118" t="s">
        <v>63</v>
      </c>
      <c r="C39" s="118"/>
      <c r="D39" s="118"/>
      <c r="E39" s="64">
        <f>C33</f>
        <v>2566.1258000000003</v>
      </c>
      <c r="F39" s="69">
        <f>E39*G17</f>
        <v>769.83774000000005</v>
      </c>
      <c r="G39" s="1"/>
      <c r="H39" s="17"/>
    </row>
    <row r="40" spans="1:8" ht="36" customHeight="1" x14ac:dyDescent="0.25">
      <c r="A40" s="1"/>
      <c r="B40" s="18"/>
      <c r="C40" s="18"/>
      <c r="D40" s="18"/>
      <c r="E40" s="18"/>
      <c r="F40" s="1"/>
      <c r="G40" s="1"/>
      <c r="H40" s="17"/>
    </row>
    <row r="41" spans="1:8" ht="36" customHeight="1" x14ac:dyDescent="0.25">
      <c r="A41" s="1"/>
      <c r="B41" s="18"/>
      <c r="C41" s="18"/>
      <c r="D41" s="18"/>
      <c r="E41" s="18"/>
      <c r="F41" s="1"/>
      <c r="G41" s="1"/>
      <c r="H41" s="17"/>
    </row>
    <row r="42" spans="1:8" ht="36" customHeight="1" x14ac:dyDescent="0.25">
      <c r="A42" s="1"/>
      <c r="B42" s="18"/>
      <c r="C42" s="18"/>
      <c r="D42" s="18"/>
      <c r="E42" s="18"/>
      <c r="F42" s="1"/>
      <c r="G42" s="1"/>
      <c r="H42" s="73"/>
    </row>
    <row r="43" spans="1:8" ht="36" customHeight="1" x14ac:dyDescent="0.25">
      <c r="A43" s="1"/>
      <c r="B43" s="18"/>
      <c r="C43" s="18"/>
      <c r="D43" s="18"/>
      <c r="E43" s="18"/>
      <c r="F43" s="1"/>
      <c r="G43" s="1"/>
      <c r="H43" s="73"/>
    </row>
    <row r="44" spans="1:8" ht="36" customHeight="1" x14ac:dyDescent="0.25">
      <c r="A44" s="1"/>
      <c r="B44" s="18"/>
      <c r="C44" s="18"/>
      <c r="D44" s="18"/>
      <c r="E44" s="18"/>
      <c r="F44" s="1"/>
      <c r="G44" s="1"/>
      <c r="H44" s="73"/>
    </row>
    <row r="45" spans="1:8" ht="36" customHeight="1" x14ac:dyDescent="0.25">
      <c r="A45" s="1"/>
      <c r="B45" s="18"/>
      <c r="C45" s="18"/>
      <c r="D45" s="18"/>
      <c r="E45" s="18"/>
      <c r="F45" s="1"/>
      <c r="G45" s="1"/>
      <c r="H45" s="73"/>
    </row>
    <row r="46" spans="1:8" ht="36" customHeight="1" x14ac:dyDescent="0.25">
      <c r="A46" s="1"/>
      <c r="B46" s="18"/>
      <c r="C46" s="18"/>
      <c r="D46" s="18"/>
      <c r="E46" s="18"/>
      <c r="F46" s="1"/>
      <c r="G46" s="1"/>
      <c r="H46" s="73"/>
    </row>
    <row r="47" spans="1:8" ht="36" customHeight="1" x14ac:dyDescent="0.25">
      <c r="A47" s="1"/>
      <c r="B47" s="18"/>
      <c r="C47" s="18"/>
      <c r="D47" s="18"/>
      <c r="E47" s="18"/>
      <c r="F47" s="1"/>
      <c r="G47" s="1"/>
      <c r="H47" s="73"/>
    </row>
    <row r="48" spans="1:8" ht="36" customHeight="1" x14ac:dyDescent="0.25">
      <c r="A48" s="1"/>
      <c r="B48" s="18"/>
      <c r="C48" s="18"/>
      <c r="D48" s="18"/>
      <c r="E48" s="18"/>
      <c r="F48" s="1"/>
      <c r="G48" s="1"/>
      <c r="H48" s="73"/>
    </row>
    <row r="49" spans="1:8" ht="36" customHeight="1" x14ac:dyDescent="0.25">
      <c r="A49" s="1"/>
      <c r="B49" s="18"/>
      <c r="C49" s="18"/>
      <c r="D49" s="18"/>
      <c r="E49" s="18"/>
      <c r="F49" s="1"/>
      <c r="G49" s="1"/>
      <c r="H49" s="73"/>
    </row>
    <row r="50" spans="1:8" ht="36" customHeight="1" x14ac:dyDescent="0.25">
      <c r="A50" s="1"/>
      <c r="B50" s="18"/>
      <c r="C50" s="18"/>
      <c r="D50" s="18"/>
      <c r="E50" s="18"/>
      <c r="F50" s="1"/>
      <c r="G50" s="1"/>
      <c r="H50" s="73"/>
    </row>
    <row r="51" spans="1:8" ht="36" customHeight="1" x14ac:dyDescent="0.25">
      <c r="A51" s="1"/>
      <c r="B51" s="18"/>
      <c r="C51" s="18"/>
      <c r="D51" s="18"/>
      <c r="E51" s="18"/>
      <c r="F51" s="1"/>
      <c r="G51" s="1"/>
      <c r="H51" s="73"/>
    </row>
    <row r="52" spans="1:8" ht="36" customHeight="1" x14ac:dyDescent="0.25">
      <c r="A52" s="1"/>
      <c r="B52" s="18"/>
      <c r="C52" s="18"/>
      <c r="D52" s="18"/>
      <c r="E52" s="18"/>
      <c r="F52" s="1"/>
      <c r="G52" s="1"/>
      <c r="H52" s="73"/>
    </row>
    <row r="53" spans="1:8" ht="36" customHeight="1" x14ac:dyDescent="0.25">
      <c r="A53" s="1"/>
      <c r="B53" s="18"/>
      <c r="C53" s="18"/>
      <c r="D53" s="18"/>
      <c r="E53" s="18"/>
      <c r="F53" s="1"/>
      <c r="G53" s="1"/>
      <c r="H53" s="73"/>
    </row>
    <row r="54" spans="1:8" ht="36" customHeight="1" x14ac:dyDescent="0.25">
      <c r="A54" s="1"/>
      <c r="B54" s="18"/>
      <c r="C54" s="18"/>
      <c r="D54" s="18"/>
      <c r="E54" s="18"/>
      <c r="F54" s="1"/>
      <c r="G54" s="1"/>
      <c r="H54" s="73"/>
    </row>
    <row r="55" spans="1:8" ht="36" customHeight="1" x14ac:dyDescent="0.25">
      <c r="A55" s="1"/>
      <c r="B55" s="18"/>
      <c r="C55" s="18"/>
      <c r="D55" s="18"/>
      <c r="E55" s="18"/>
      <c r="F55" s="1"/>
      <c r="G55" s="1"/>
      <c r="H55" s="73"/>
    </row>
    <row r="56" spans="1:8" ht="36" customHeight="1" x14ac:dyDescent="0.25">
      <c r="A56" s="1"/>
      <c r="B56" s="18"/>
      <c r="C56" s="18"/>
      <c r="D56" s="18"/>
      <c r="E56" s="18"/>
      <c r="F56" s="1"/>
      <c r="G56" s="1"/>
      <c r="H56" s="73"/>
    </row>
    <row r="57" spans="1:8" ht="36" customHeight="1" x14ac:dyDescent="0.25">
      <c r="A57" s="1"/>
      <c r="B57" s="18"/>
      <c r="C57" s="18"/>
      <c r="D57" s="18"/>
      <c r="E57" s="18"/>
      <c r="F57" s="1"/>
      <c r="G57" s="1"/>
      <c r="H57" s="73"/>
    </row>
    <row r="58" spans="1:8" ht="36" customHeight="1" x14ac:dyDescent="0.25">
      <c r="A58" s="1"/>
      <c r="B58" s="18"/>
      <c r="C58" s="18"/>
      <c r="D58" s="18"/>
      <c r="E58" s="18"/>
      <c r="F58" s="1"/>
      <c r="G58" s="1"/>
      <c r="H58" s="73"/>
    </row>
    <row r="59" spans="1:8" ht="36" customHeight="1" x14ac:dyDescent="0.25">
      <c r="A59" s="1"/>
      <c r="B59" s="18"/>
      <c r="C59" s="18"/>
      <c r="D59" s="18"/>
      <c r="E59" s="18"/>
      <c r="F59" s="1"/>
      <c r="G59" s="1"/>
      <c r="H59" s="73"/>
    </row>
    <row r="60" spans="1:8" ht="36" customHeight="1" x14ac:dyDescent="0.25">
      <c r="A60" s="1"/>
      <c r="B60" s="18"/>
      <c r="C60" s="18"/>
      <c r="D60" s="18"/>
      <c r="E60" s="18"/>
      <c r="F60" s="1"/>
      <c r="G60" s="1"/>
      <c r="H60" s="73"/>
    </row>
    <row r="61" spans="1:8" ht="36" customHeight="1" x14ac:dyDescent="0.25">
      <c r="A61" s="1"/>
      <c r="B61" s="18"/>
      <c r="C61" s="18"/>
      <c r="D61" s="18"/>
      <c r="E61" s="18"/>
      <c r="F61" s="1"/>
      <c r="G61" s="1"/>
      <c r="H61" s="73"/>
    </row>
    <row r="62" spans="1:8" ht="36" customHeight="1" x14ac:dyDescent="0.25">
      <c r="A62" s="1"/>
      <c r="B62" s="18"/>
      <c r="C62" s="18"/>
      <c r="D62" s="18"/>
      <c r="E62" s="18"/>
      <c r="F62" s="1"/>
      <c r="G62" s="1"/>
      <c r="H62" s="73"/>
    </row>
    <row r="63" spans="1:8" ht="36" customHeight="1" x14ac:dyDescent="0.25">
      <c r="A63" s="1"/>
      <c r="B63" s="18"/>
      <c r="C63" s="18"/>
      <c r="D63" s="18"/>
      <c r="E63" s="18"/>
      <c r="F63" s="1"/>
      <c r="G63" s="1"/>
      <c r="H63" s="73"/>
    </row>
    <row r="64" spans="1:8" ht="36" customHeight="1" x14ac:dyDescent="0.25">
      <c r="A64" s="1"/>
      <c r="B64" s="18"/>
      <c r="C64" s="18"/>
      <c r="D64" s="18"/>
      <c r="E64" s="18"/>
      <c r="F64" s="1"/>
      <c r="G64" s="1"/>
      <c r="H64" s="73"/>
    </row>
    <row r="65" spans="1:8" ht="36" customHeight="1" x14ac:dyDescent="0.25">
      <c r="A65" s="1"/>
      <c r="B65" s="18"/>
      <c r="C65" s="18"/>
      <c r="D65" s="18"/>
      <c r="E65" s="18"/>
      <c r="F65" s="1"/>
      <c r="G65" s="1"/>
      <c r="H65" s="73"/>
    </row>
    <row r="66" spans="1:8" ht="36" customHeight="1" x14ac:dyDescent="0.25">
      <c r="A66" s="1"/>
      <c r="B66" s="18"/>
      <c r="C66" s="18"/>
      <c r="D66" s="18"/>
      <c r="E66" s="18"/>
      <c r="F66" s="1"/>
      <c r="G66" s="1"/>
      <c r="H66" s="73"/>
    </row>
    <row r="67" spans="1:8" ht="36" customHeight="1" x14ac:dyDescent="0.25">
      <c r="A67" s="1"/>
      <c r="B67" s="18"/>
      <c r="C67" s="18"/>
      <c r="D67" s="18"/>
      <c r="E67" s="18"/>
      <c r="F67" s="1"/>
      <c r="G67" s="1"/>
      <c r="H67" s="73"/>
    </row>
    <row r="68" spans="1:8" ht="36" customHeight="1" x14ac:dyDescent="0.25">
      <c r="A68" s="1"/>
      <c r="B68" s="18"/>
      <c r="C68" s="18"/>
      <c r="D68" s="18"/>
      <c r="E68" s="18"/>
      <c r="F68" s="1"/>
      <c r="G68" s="1"/>
      <c r="H68" s="73"/>
    </row>
    <row r="69" spans="1:8" ht="36" customHeight="1" x14ac:dyDescent="0.25">
      <c r="A69" s="1"/>
      <c r="B69" s="18"/>
      <c r="C69" s="18"/>
      <c r="D69" s="18"/>
      <c r="E69" s="18"/>
      <c r="F69" s="1"/>
      <c r="G69" s="1"/>
      <c r="H69" s="73"/>
    </row>
    <row r="70" spans="1:8" ht="36" customHeight="1" x14ac:dyDescent="0.25">
      <c r="A70" s="1"/>
      <c r="B70" s="18"/>
      <c r="C70" s="18"/>
      <c r="D70" s="18"/>
      <c r="E70" s="18"/>
      <c r="F70" s="1"/>
      <c r="G70" s="1"/>
      <c r="H70" s="73"/>
    </row>
    <row r="71" spans="1:8" ht="36" customHeight="1" x14ac:dyDescent="0.25">
      <c r="A71" s="1"/>
      <c r="B71" s="18"/>
      <c r="C71" s="18"/>
      <c r="D71" s="18"/>
      <c r="E71" s="18"/>
      <c r="F71" s="1"/>
      <c r="G71" s="1"/>
      <c r="H71" s="73"/>
    </row>
    <row r="72" spans="1:8" ht="36" customHeight="1" x14ac:dyDescent="0.25">
      <c r="A72" s="1"/>
      <c r="B72" s="18"/>
      <c r="C72" s="18"/>
      <c r="D72" s="18"/>
      <c r="E72" s="18"/>
      <c r="F72" s="1"/>
      <c r="G72" s="1"/>
      <c r="H72" s="73"/>
    </row>
    <row r="73" spans="1:8" ht="36" customHeight="1" x14ac:dyDescent="0.25">
      <c r="A73" s="1"/>
      <c r="B73" s="18"/>
      <c r="C73" s="18"/>
      <c r="D73" s="18"/>
      <c r="E73" s="18"/>
      <c r="F73" s="1"/>
      <c r="G73" s="1"/>
      <c r="H73" s="73"/>
    </row>
    <row r="74" spans="1:8" ht="36" customHeight="1" x14ac:dyDescent="0.25">
      <c r="A74" s="1"/>
      <c r="B74" s="18"/>
      <c r="C74" s="18"/>
      <c r="D74" s="18"/>
      <c r="E74" s="18"/>
      <c r="F74" s="1"/>
      <c r="G74" s="1"/>
      <c r="H74" s="73"/>
    </row>
    <row r="75" spans="1:8" ht="36" customHeight="1" x14ac:dyDescent="0.25">
      <c r="A75" s="1"/>
      <c r="B75" s="18"/>
      <c r="C75" s="18"/>
      <c r="D75" s="18"/>
      <c r="E75" s="18"/>
      <c r="F75" s="1"/>
      <c r="G75" s="1"/>
      <c r="H75" s="73"/>
    </row>
    <row r="76" spans="1:8" ht="36" customHeight="1" x14ac:dyDescent="0.25">
      <c r="A76" s="1"/>
      <c r="B76" s="18"/>
      <c r="C76" s="18"/>
      <c r="D76" s="18"/>
      <c r="E76" s="18"/>
      <c r="F76" s="1"/>
      <c r="G76" s="1"/>
      <c r="H76" s="73"/>
    </row>
    <row r="77" spans="1:8" ht="36" customHeight="1" x14ac:dyDescent="0.25">
      <c r="A77" s="1"/>
      <c r="B77" s="18"/>
      <c r="C77" s="18"/>
      <c r="D77" s="18"/>
      <c r="E77" s="18"/>
      <c r="F77" s="1"/>
      <c r="G77" s="1"/>
      <c r="H77" s="17"/>
    </row>
    <row r="78" spans="1:8" ht="36" customHeight="1" x14ac:dyDescent="0.25">
      <c r="A78" s="1"/>
      <c r="B78" s="18"/>
      <c r="C78" s="18"/>
      <c r="D78" s="18"/>
      <c r="E78" s="18"/>
      <c r="F78" s="1"/>
      <c r="G78" s="1"/>
      <c r="H78" s="17"/>
    </row>
    <row r="79" spans="1:8" ht="36" customHeight="1" x14ac:dyDescent="0.25">
      <c r="A79" s="1"/>
      <c r="B79" s="18"/>
      <c r="C79" s="18"/>
      <c r="D79" s="18"/>
      <c r="E79" s="18"/>
      <c r="F79" s="1"/>
      <c r="G79" s="1"/>
      <c r="H79" s="17"/>
    </row>
    <row r="80" spans="1:8" ht="36" customHeight="1" x14ac:dyDescent="0.25">
      <c r="A80" s="1"/>
      <c r="B80" s="18"/>
      <c r="C80" s="18"/>
      <c r="D80" s="18"/>
      <c r="E80" s="18"/>
      <c r="F80" s="1"/>
      <c r="G80" s="1"/>
      <c r="H80" s="17"/>
    </row>
    <row r="81" spans="1:8" ht="36" customHeight="1" x14ac:dyDescent="0.25">
      <c r="A81" s="1"/>
      <c r="B81" s="18"/>
      <c r="C81" s="18"/>
      <c r="D81" s="18"/>
      <c r="E81" s="18"/>
      <c r="F81" s="1"/>
      <c r="G81" s="1"/>
      <c r="H81" s="17"/>
    </row>
    <row r="82" spans="1:8" ht="36" customHeight="1" x14ac:dyDescent="0.25">
      <c r="A82" s="1"/>
      <c r="B82" s="18"/>
      <c r="C82" s="18"/>
      <c r="D82" s="18"/>
      <c r="E82" s="18"/>
      <c r="F82" s="1"/>
      <c r="G82" s="1"/>
      <c r="H82" s="17"/>
    </row>
    <row r="83" spans="1:8" ht="36" customHeight="1" x14ac:dyDescent="0.25">
      <c r="A83" s="1"/>
      <c r="B83" s="18"/>
      <c r="C83" s="18"/>
      <c r="D83" s="18"/>
      <c r="E83" s="18"/>
      <c r="F83" s="1"/>
      <c r="G83" s="1"/>
      <c r="H83" s="17"/>
    </row>
    <row r="84" spans="1:8" ht="36" customHeight="1" x14ac:dyDescent="0.25">
      <c r="A84" s="1"/>
      <c r="B84" s="18"/>
      <c r="C84" s="18"/>
      <c r="D84" s="18"/>
      <c r="E84" s="18"/>
      <c r="F84" s="1"/>
      <c r="G84" s="1"/>
      <c r="H84" s="17"/>
    </row>
    <row r="85" spans="1:8" ht="15" customHeight="1" x14ac:dyDescent="0.25"/>
    <row r="86" spans="1:8" s="3" customFormat="1" ht="36" customHeight="1" thickBot="1" x14ac:dyDescent="0.3">
      <c r="B86" s="22" t="s">
        <v>42</v>
      </c>
      <c r="C86" s="23" t="s">
        <v>0</v>
      </c>
      <c r="D86" s="23" t="s">
        <v>43</v>
      </c>
      <c r="E86" s="34" t="s">
        <v>44</v>
      </c>
      <c r="F86" s="10" t="s">
        <v>8</v>
      </c>
      <c r="G86" s="12" t="s">
        <v>10</v>
      </c>
    </row>
    <row r="87" spans="1:8" ht="28.9" customHeight="1" thickTop="1" thickBot="1" x14ac:dyDescent="0.3">
      <c r="B87" s="9" t="s">
        <v>2</v>
      </c>
      <c r="C87" s="36">
        <v>44559</v>
      </c>
      <c r="D87" s="49">
        <v>500000</v>
      </c>
      <c r="E87" s="35">
        <f t="shared" ref="E87:E88" si="0">E20</f>
        <v>18329.47</v>
      </c>
      <c r="F87" s="11">
        <f>AÑOS!A7</f>
        <v>7</v>
      </c>
      <c r="G87" s="19">
        <f>VLOOKUP(Tabla2[[#This Row],[años]],COEFICIENTES!$C$2:$D$128,2,FALSE)</f>
        <v>0.12</v>
      </c>
    </row>
    <row r="88" spans="1:8" ht="28.9" customHeight="1" x14ac:dyDescent="0.25">
      <c r="B88" s="9" t="s">
        <v>3</v>
      </c>
      <c r="C88" s="36">
        <v>39105</v>
      </c>
      <c r="D88" s="49">
        <f>D10</f>
        <v>24410.911580136162</v>
      </c>
      <c r="E88" s="4">
        <f t="shared" si="0"/>
        <v>0.12</v>
      </c>
      <c r="F88" s="11"/>
      <c r="G88" s="11"/>
    </row>
  </sheetData>
  <mergeCells count="19">
    <mergeCell ref="B36:D36"/>
    <mergeCell ref="B37:D37"/>
    <mergeCell ref="B38:D38"/>
    <mergeCell ref="B39:D39"/>
    <mergeCell ref="C25:D25"/>
    <mergeCell ref="D33:F33"/>
    <mergeCell ref="B35:F35"/>
    <mergeCell ref="B24:F24"/>
    <mergeCell ref="B4:E4"/>
    <mergeCell ref="D5:E5"/>
    <mergeCell ref="D6:E6"/>
    <mergeCell ref="B8:E8"/>
    <mergeCell ref="D9:E9"/>
    <mergeCell ref="D10:E10"/>
    <mergeCell ref="B19:E19"/>
    <mergeCell ref="B20:D20"/>
    <mergeCell ref="B21:D21"/>
    <mergeCell ref="B22:D22"/>
    <mergeCell ref="E17:F17"/>
  </mergeCells>
  <conditionalFormatting sqref="C88:E88 C87:D87">
    <cfRule type="cellIs" dxfId="64" priority="45" operator="lessThan">
      <formula>0</formula>
    </cfRule>
  </conditionalFormatting>
  <conditionalFormatting sqref="C10 C15">
    <cfRule type="cellIs" dxfId="63" priority="18" operator="lessThan">
      <formula>0</formula>
    </cfRule>
  </conditionalFormatting>
  <conditionalFormatting sqref="C10 C15">
    <cfRule type="cellIs" dxfId="62" priority="17" operator="lessThan">
      <formula>0</formula>
    </cfRule>
  </conditionalFormatting>
  <conditionalFormatting sqref="D15 D17">
    <cfRule type="cellIs" dxfId="61" priority="21" operator="lessThan">
      <formula>0</formula>
    </cfRule>
  </conditionalFormatting>
  <conditionalFormatting sqref="D15 D17">
    <cfRule type="cellIs" dxfId="60" priority="20" operator="lessThan">
      <formula>0</formula>
    </cfRule>
  </conditionalFormatting>
  <conditionalFormatting sqref="B10 B15:B17 B20 B22">
    <cfRule type="cellIs" dxfId="59" priority="19" operator="lessThan">
      <formula>0</formula>
    </cfRule>
  </conditionalFormatting>
  <conditionalFormatting sqref="D6">
    <cfRule type="cellIs" dxfId="58" priority="11" operator="lessThan">
      <formula>0</formula>
    </cfRule>
  </conditionalFormatting>
  <conditionalFormatting sqref="D6">
    <cfRule type="cellIs" dxfId="57" priority="10" operator="lessThan">
      <formula>0</formula>
    </cfRule>
  </conditionalFormatting>
  <conditionalFormatting sqref="C6">
    <cfRule type="cellIs" dxfId="56" priority="13" operator="lessThan">
      <formula>0</formula>
    </cfRule>
  </conditionalFormatting>
  <conditionalFormatting sqref="C6">
    <cfRule type="cellIs" dxfId="55" priority="12" operator="lessThan">
      <formula>0</formula>
    </cfRule>
  </conditionalFormatting>
  <conditionalFormatting sqref="B6">
    <cfRule type="cellIs" dxfId="54" priority="14" operator="lessThan">
      <formula>0</formula>
    </cfRule>
  </conditionalFormatting>
  <conditionalFormatting sqref="E87">
    <cfRule type="cellIs" dxfId="53" priority="9" operator="lessThan">
      <formula>0</formula>
    </cfRule>
  </conditionalFormatting>
  <conditionalFormatting sqref="E87">
    <cfRule type="cellIs" dxfId="52" priority="8" operator="lessThan">
      <formula>0</formula>
    </cfRule>
  </conditionalFormatting>
  <conditionalFormatting sqref="C13:D14">
    <cfRule type="cellIs" dxfId="51" priority="7" operator="lessThan">
      <formula>0</formula>
    </cfRule>
  </conditionalFormatting>
  <conditionalFormatting sqref="B21">
    <cfRule type="cellIs" dxfId="50" priority="6" operator="lessThan">
      <formula>0</formula>
    </cfRule>
  </conditionalFormatting>
  <conditionalFormatting sqref="E15">
    <cfRule type="cellIs" dxfId="49" priority="5" operator="lessThan">
      <formula>0</formula>
    </cfRule>
  </conditionalFormatting>
  <conditionalFormatting sqref="E15">
    <cfRule type="cellIs" dxfId="48" priority="4" operator="lessThan">
      <formula>0</formula>
    </cfRule>
  </conditionalFormatting>
  <conditionalFormatting sqref="E17">
    <cfRule type="cellIs" dxfId="47" priority="3" operator="lessThan">
      <formula>0</formula>
    </cfRule>
  </conditionalFormatting>
  <conditionalFormatting sqref="G17">
    <cfRule type="cellIs" dxfId="46" priority="2" operator="lessThan">
      <formula>0</formula>
    </cfRule>
  </conditionalFormatting>
  <conditionalFormatting sqref="G17">
    <cfRule type="cellIs" dxfId="45" priority="1" operator="lessThan">
      <formula>0</formula>
    </cfRule>
  </conditionalFormatting>
  <dataValidations xWindow="1696" yWindow="561" count="9">
    <dataValidation allowBlank="1" showInputMessage="1" showErrorMessage="1" prompt="El título de esta hoja de cálculo se encuentra en esta celda. Escriba la fecha en la celda E1. Los totales del presupuesto se calculan automáticamente en la tabla Totales que comienza en la celda B4" sqref="B7:E7 B23:B84 C23:E23 C25:C31 C40:D84 E36:E84 C32:D34 E32 E34 B1:E3"/>
    <dataValidation allowBlank="1" showInputMessage="1" showErrorMessage="1" prompt="El porcentaje de los gastos se calcula automáticamente en esta columna, debajo de este encabezado" sqref="D9 D5"/>
    <dataValidation allowBlank="1" showInputMessage="1" showErrorMessage="1" prompt="El importe se actualiza automáticamente en esta columna, debajo de este encabezado" sqref="C9 C5"/>
    <dataValidation allowBlank="1" showInputMessage="1" showErrorMessage="1" prompt="Los cinco elementos principales de los gastos se actualizan automáticamente en esta columna, debajo de este encabezado" sqref="B9 B5"/>
    <dataValidation allowBlank="1" showInputMessage="1" showErrorMessage="1" prompt="Los cinco gastos operativos principales se actualizan automáticamente en la tabla siguiente" sqref="B8 B4"/>
    <dataValidation allowBlank="1" showInputMessage="1" showErrorMessage="1" prompt="La diferencia entre los totales estimados y reales se calcula automáticamente en esta columna, debajo de este encabezado" sqref="E86 E12"/>
    <dataValidation allowBlank="1" showInputMessage="1" showErrorMessage="1" prompt="Los totales reales se calculan automáticamente en esta columna, debajo de este encabezado" sqref="D86 D12"/>
    <dataValidation allowBlank="1" showInputMessage="1" showErrorMessage="1" prompt="Los totales estimados se calculan automáticamente en esta columna, debajo de este encabezado" sqref="C86 C12"/>
    <dataValidation allowBlank="1" showInputMessage="1" showErrorMessage="1" prompt="Los totales de ingresos y gastos del presupuesto, tanto estimados como reales, se calculan automáticamente a partir de los importes introducidos en otras hojas de cálculo. Saldo y diferencia se ajustan automáticamente" sqref="B86"/>
  </dataValidations>
  <pageMargins left="0.7" right="0.7" top="0.75" bottom="0.75" header="0.3" footer="0.3"/>
  <pageSetup paperSize="9" orientation="portrait" r:id="rId1"/>
  <drawing r:id="rId2"/>
  <legacyDrawing r:id="rId3"/>
  <oleObjects>
    <mc:AlternateContent xmlns:mc="http://schemas.openxmlformats.org/markup-compatibility/2006">
      <mc:Choice Requires="x14">
        <oleObject progId="Paint.Picture.1" shapeId="1028" r:id="rId4">
          <objectPr defaultSize="0" autoPict="0" r:id="rId5">
            <anchor moveWithCells="1">
              <from>
                <xdr:col>1</xdr:col>
                <xdr:colOff>9525</xdr:colOff>
                <xdr:row>0</xdr:row>
                <xdr:rowOff>114300</xdr:rowOff>
              </from>
              <to>
                <xdr:col>2</xdr:col>
                <xdr:colOff>1295400</xdr:colOff>
                <xdr:row>2</xdr:row>
                <xdr:rowOff>371475</xdr:rowOff>
              </to>
            </anchor>
          </objectPr>
        </oleObject>
      </mc:Choice>
      <mc:Fallback>
        <oleObject progId="Paint.Picture.1" shapeId="1028" r:id="rId4"/>
      </mc:Fallback>
    </mc:AlternateContent>
    <mc:AlternateContent xmlns:mc="http://schemas.openxmlformats.org/markup-compatibility/2006">
      <mc:Choice Requires="x14">
        <oleObject progId="Paint.Picture.1" shapeId="1029" r:id="rId6">
          <objectPr defaultSize="0" r:id="rId7">
            <anchor moveWithCells="1">
              <from>
                <xdr:col>2</xdr:col>
                <xdr:colOff>1428750</xdr:colOff>
                <xdr:row>0</xdr:row>
                <xdr:rowOff>114300</xdr:rowOff>
              </from>
              <to>
                <xdr:col>5</xdr:col>
                <xdr:colOff>552450</xdr:colOff>
                <xdr:row>2</xdr:row>
                <xdr:rowOff>371475</xdr:rowOff>
              </to>
            </anchor>
          </objectPr>
        </oleObject>
      </mc:Choice>
      <mc:Fallback>
        <oleObject progId="Paint.Picture.1" shapeId="1029" r:id="rId6"/>
      </mc:Fallback>
    </mc:AlternateContent>
  </oleObjects>
  <tableParts count="1">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3"/>
  <sheetViews>
    <sheetView tabSelected="1" topLeftCell="A19" workbookViewId="0">
      <selection activeCell="J15" sqref="J15"/>
    </sheetView>
  </sheetViews>
  <sheetFormatPr baseColWidth="10" defaultColWidth="9" defaultRowHeight="16.5" customHeight="1" x14ac:dyDescent="0.25"/>
  <cols>
    <col min="1" max="1" width="4.140625" style="2" customWidth="1"/>
    <col min="2" max="2" width="33.28515625" style="2" customWidth="1"/>
    <col min="3" max="3" width="25.42578125" style="2" customWidth="1"/>
    <col min="4" max="4" width="19" style="2" customWidth="1"/>
    <col min="5" max="5" width="32" style="2" customWidth="1"/>
    <col min="6" max="6" width="26.140625" style="2" customWidth="1"/>
    <col min="7" max="7" width="12.28515625" style="2" customWidth="1"/>
    <col min="8" max="8" width="4.140625" style="2" customWidth="1"/>
    <col min="9" max="16384" width="9" style="2"/>
  </cols>
  <sheetData>
    <row r="1" spans="1:8" ht="58.9" customHeight="1" x14ac:dyDescent="0.25">
      <c r="A1" s="18"/>
      <c r="B1" s="28"/>
      <c r="C1" s="28"/>
      <c r="D1" s="28"/>
      <c r="E1" s="28"/>
      <c r="F1" s="1"/>
      <c r="G1" s="1"/>
      <c r="H1" s="73"/>
    </row>
    <row r="2" spans="1:8" ht="58.9" customHeight="1" x14ac:dyDescent="0.25">
      <c r="A2" s="18"/>
      <c r="B2"/>
      <c r="C2" s="28"/>
      <c r="D2"/>
      <c r="E2" s="28"/>
      <c r="F2" s="1"/>
      <c r="G2" s="1"/>
      <c r="H2" s="73"/>
    </row>
    <row r="3" spans="1:8" ht="58.9" customHeight="1" x14ac:dyDescent="0.25">
      <c r="A3" s="18"/>
      <c r="B3" s="28"/>
      <c r="C3" s="28"/>
      <c r="D3" s="28"/>
      <c r="E3" s="28"/>
      <c r="F3" s="1"/>
      <c r="G3" s="1"/>
      <c r="H3" s="73"/>
    </row>
    <row r="4" spans="1:8" ht="18.75" customHeight="1" thickBot="1" x14ac:dyDescent="0.3">
      <c r="A4" s="18"/>
      <c r="B4" s="28"/>
      <c r="C4" s="28"/>
      <c r="D4" s="28"/>
      <c r="E4" s="28"/>
      <c r="F4" s="1"/>
      <c r="G4" s="1"/>
      <c r="H4" s="73"/>
    </row>
    <row r="5" spans="1:8" ht="33.75" customHeight="1" thickBot="1" x14ac:dyDescent="0.3">
      <c r="A5" s="18"/>
      <c r="B5" s="95" t="s">
        <v>39</v>
      </c>
      <c r="C5" s="96"/>
      <c r="D5" s="96"/>
      <c r="E5" s="97"/>
      <c r="F5" s="1"/>
      <c r="G5" s="1"/>
      <c r="H5" s="73"/>
    </row>
    <row r="6" spans="1:8" ht="33.75" customHeight="1" thickBot="1" x14ac:dyDescent="0.3">
      <c r="A6" s="18"/>
      <c r="B6" s="26" t="s">
        <v>36</v>
      </c>
      <c r="C6" s="27" t="s">
        <v>37</v>
      </c>
      <c r="D6" s="98" t="s">
        <v>38</v>
      </c>
      <c r="E6" s="99"/>
      <c r="F6" s="1"/>
      <c r="G6" s="1"/>
      <c r="H6" s="73"/>
    </row>
    <row r="7" spans="1:8" ht="33.75" customHeight="1" thickBot="1" x14ac:dyDescent="0.3">
      <c r="A7" s="18"/>
      <c r="B7" s="29">
        <v>145052.32</v>
      </c>
      <c r="C7" s="30">
        <v>58329.47</v>
      </c>
      <c r="D7" s="100">
        <f>C7/B7</f>
        <v>0.40212710834270005</v>
      </c>
      <c r="E7" s="101"/>
      <c r="F7" s="1"/>
      <c r="G7" s="1"/>
      <c r="H7" s="73"/>
    </row>
    <row r="8" spans="1:8" ht="33.75" customHeight="1" thickBot="1" x14ac:dyDescent="0.3">
      <c r="A8" s="18"/>
      <c r="B8" s="18"/>
      <c r="C8" s="18"/>
      <c r="D8" s="18"/>
      <c r="E8" s="18"/>
      <c r="F8" s="1"/>
      <c r="G8" s="1"/>
      <c r="H8" s="73"/>
    </row>
    <row r="9" spans="1:8" ht="36" customHeight="1" thickBot="1" x14ac:dyDescent="0.3">
      <c r="A9" s="18"/>
      <c r="B9" s="102" t="s">
        <v>40</v>
      </c>
      <c r="C9" s="103"/>
      <c r="D9" s="103"/>
      <c r="E9" s="104"/>
      <c r="F9" s="1"/>
      <c r="G9" s="1"/>
      <c r="H9" s="73"/>
    </row>
    <row r="10" spans="1:8" ht="36" customHeight="1" thickBot="1" x14ac:dyDescent="0.3">
      <c r="A10" s="18"/>
      <c r="B10" s="31" t="s">
        <v>34</v>
      </c>
      <c r="C10" s="27" t="s">
        <v>35</v>
      </c>
      <c r="D10" s="98" t="s">
        <v>41</v>
      </c>
      <c r="E10" s="99"/>
      <c r="F10" s="1"/>
      <c r="G10" s="1"/>
      <c r="H10" s="73"/>
    </row>
    <row r="11" spans="1:8" ht="36" customHeight="1" thickBot="1" x14ac:dyDescent="0.3">
      <c r="A11" s="18"/>
      <c r="B11" s="47">
        <f>D21</f>
        <v>200000</v>
      </c>
      <c r="C11" s="32">
        <f>D7</f>
        <v>0.40212710834270005</v>
      </c>
      <c r="D11" s="105">
        <f>B11*C11</f>
        <v>80425.421668540002</v>
      </c>
      <c r="E11" s="106"/>
      <c r="F11" s="1"/>
      <c r="G11" s="1"/>
      <c r="H11" s="73"/>
    </row>
    <row r="12" spans="1:8" ht="36" customHeight="1" x14ac:dyDescent="0.25">
      <c r="A12" s="18"/>
      <c r="B12" s="18"/>
      <c r="C12" s="18"/>
      <c r="D12" s="18"/>
      <c r="E12" s="18"/>
      <c r="F12" s="1"/>
      <c r="G12" s="1"/>
      <c r="H12" s="73"/>
    </row>
    <row r="13" spans="1:8" ht="36" customHeight="1" x14ac:dyDescent="0.25">
      <c r="A13" s="18"/>
      <c r="B13" s="75" t="s">
        <v>72</v>
      </c>
      <c r="C13" s="75" t="s">
        <v>73</v>
      </c>
      <c r="D13" s="75" t="s">
        <v>74</v>
      </c>
      <c r="E13" s="75" t="s">
        <v>75</v>
      </c>
      <c r="F13" s="1"/>
      <c r="G13" s="1"/>
      <c r="H13" s="73"/>
    </row>
    <row r="14" spans="1:8" ht="36" customHeight="1" x14ac:dyDescent="0.25">
      <c r="A14" s="18"/>
      <c r="B14" s="79" t="s">
        <v>2</v>
      </c>
      <c r="C14" s="80">
        <v>8</v>
      </c>
      <c r="D14" s="80">
        <v>4</v>
      </c>
      <c r="E14" s="80">
        <v>2022</v>
      </c>
      <c r="F14" s="1"/>
      <c r="G14" s="1"/>
      <c r="H14" s="73"/>
    </row>
    <row r="15" spans="1:8" ht="36" customHeight="1" x14ac:dyDescent="0.25">
      <c r="A15" s="18"/>
      <c r="B15" s="79" t="s">
        <v>3</v>
      </c>
      <c r="C15" s="80">
        <v>18</v>
      </c>
      <c r="D15" s="80">
        <v>2</v>
      </c>
      <c r="E15" s="80">
        <v>2022</v>
      </c>
      <c r="F15" s="1"/>
      <c r="G15" s="1"/>
      <c r="H15" s="73"/>
    </row>
    <row r="16" spans="1:8" ht="36" customHeight="1" x14ac:dyDescent="0.25">
      <c r="A16" s="18"/>
      <c r="B16" s="38" t="s">
        <v>1</v>
      </c>
      <c r="C16" s="83">
        <f>C14-C15</f>
        <v>-10</v>
      </c>
      <c r="D16" s="83">
        <f t="shared" ref="D16:E16" si="0">D14-D15</f>
        <v>2</v>
      </c>
      <c r="E16" s="83">
        <f t="shared" si="0"/>
        <v>0</v>
      </c>
      <c r="F16" s="1"/>
      <c r="G16" s="1"/>
      <c r="H16" s="73"/>
    </row>
    <row r="17" spans="1:8" ht="36" customHeight="1" x14ac:dyDescent="0.25">
      <c r="A17" s="18"/>
      <c r="B17" s="78" t="s">
        <v>76</v>
      </c>
      <c r="C17" s="77">
        <f>IF(C16&gt;0,12*E16+D16,12*E16+D16-1)</f>
        <v>1</v>
      </c>
      <c r="D17" s="75"/>
      <c r="E17" s="75"/>
      <c r="F17" s="1"/>
      <c r="G17" s="1"/>
      <c r="H17" s="73"/>
    </row>
    <row r="18" spans="1:8" ht="12.75" customHeight="1" x14ac:dyDescent="0.25">
      <c r="A18" s="18"/>
      <c r="B18" s="75"/>
      <c r="C18" s="75"/>
      <c r="D18" s="75"/>
      <c r="E18" s="76"/>
      <c r="F18" s="1"/>
      <c r="G18" s="1"/>
      <c r="H18" s="73"/>
    </row>
    <row r="19" spans="1:8" ht="36" customHeight="1" x14ac:dyDescent="0.25">
      <c r="A19" s="18"/>
      <c r="B19" s="127" t="s">
        <v>71</v>
      </c>
      <c r="C19" s="127"/>
      <c r="D19" s="88" t="s">
        <v>43</v>
      </c>
      <c r="E19" s="89" t="s">
        <v>67</v>
      </c>
      <c r="F19" s="1"/>
      <c r="G19" s="1"/>
      <c r="H19" s="73"/>
    </row>
    <row r="20" spans="1:8" ht="36" customHeight="1" thickBot="1" x14ac:dyDescent="0.3">
      <c r="A20" s="1"/>
      <c r="B20" s="125" t="s">
        <v>2</v>
      </c>
      <c r="C20" s="125"/>
      <c r="D20" s="86">
        <v>250000</v>
      </c>
      <c r="E20" s="87">
        <f>D20*D7</f>
        <v>100531.77708567501</v>
      </c>
      <c r="F20" s="1"/>
      <c r="G20" s="1"/>
      <c r="H20" s="73"/>
    </row>
    <row r="21" spans="1:8" ht="36" customHeight="1" thickBot="1" x14ac:dyDescent="0.3">
      <c r="A21" s="1"/>
      <c r="B21" s="126" t="s">
        <v>3</v>
      </c>
      <c r="C21" s="126"/>
      <c r="D21" s="85">
        <v>200000</v>
      </c>
      <c r="E21" s="84">
        <f>D21*D7</f>
        <v>80425.421668540002</v>
      </c>
      <c r="F21" s="1"/>
      <c r="G21" s="1"/>
      <c r="H21" s="73"/>
    </row>
    <row r="22" spans="1:8" ht="36" customHeight="1" thickBot="1" x14ac:dyDescent="0.3">
      <c r="A22" s="1"/>
      <c r="B22" s="124" t="s">
        <v>77</v>
      </c>
      <c r="C22" s="124"/>
      <c r="D22" s="25">
        <f>D20-D21</f>
        <v>50000</v>
      </c>
      <c r="E22" s="46">
        <f>E20-E21</f>
        <v>20106.355417135012</v>
      </c>
      <c r="F22" s="1"/>
      <c r="G22" s="1"/>
      <c r="H22" s="73"/>
    </row>
    <row r="23" spans="1:8" ht="52.5" customHeight="1" thickBot="1" x14ac:dyDescent="0.3">
      <c r="A23" s="1"/>
      <c r="B23" s="90" t="s">
        <v>70</v>
      </c>
      <c r="C23" s="91">
        <f>C17</f>
        <v>1</v>
      </c>
      <c r="D23" s="81"/>
      <c r="E23" s="1"/>
      <c r="F23" s="1"/>
      <c r="G23" s="1"/>
      <c r="H23" s="73"/>
    </row>
    <row r="24" spans="1:8" ht="79.5" customHeight="1" thickBot="1" x14ac:dyDescent="0.3">
      <c r="A24" s="1"/>
      <c r="B24" s="90" t="s">
        <v>78</v>
      </c>
      <c r="C24" s="92">
        <f>0.14/12</f>
        <v>1.1666666666666667E-2</v>
      </c>
      <c r="D24" s="41"/>
      <c r="E24" s="113" t="s">
        <v>68</v>
      </c>
      <c r="F24" s="114"/>
      <c r="G24" s="74">
        <v>0.3</v>
      </c>
      <c r="H24" s="73"/>
    </row>
    <row r="25" spans="1:8" ht="36" customHeight="1" thickBot="1" x14ac:dyDescent="0.3">
      <c r="A25" s="1"/>
      <c r="B25" s="1"/>
      <c r="C25" s="1"/>
      <c r="D25" s="1"/>
      <c r="E25" s="1"/>
      <c r="F25" s="1"/>
      <c r="G25" s="1"/>
      <c r="H25" s="73"/>
    </row>
    <row r="26" spans="1:8" ht="36" customHeight="1" thickBot="1" x14ac:dyDescent="0.3">
      <c r="A26" s="1"/>
      <c r="B26" s="102" t="s">
        <v>47</v>
      </c>
      <c r="C26" s="103"/>
      <c r="D26" s="103"/>
      <c r="E26" s="104"/>
      <c r="F26" s="1"/>
      <c r="G26" s="1"/>
      <c r="H26" s="73"/>
    </row>
    <row r="27" spans="1:8" ht="36" customHeight="1" thickBot="1" x14ac:dyDescent="0.3">
      <c r="A27" s="1"/>
      <c r="B27" s="107" t="s">
        <v>48</v>
      </c>
      <c r="C27" s="108"/>
      <c r="D27" s="109"/>
      <c r="E27" s="42">
        <f>C7</f>
        <v>58329.47</v>
      </c>
      <c r="F27" s="1"/>
      <c r="G27" s="1"/>
      <c r="H27" s="73"/>
    </row>
    <row r="28" spans="1:8" ht="36" customHeight="1" thickBot="1" x14ac:dyDescent="0.3">
      <c r="A28" s="1"/>
      <c r="B28" s="110" t="s">
        <v>49</v>
      </c>
      <c r="C28" s="111"/>
      <c r="D28" s="112"/>
      <c r="E28" s="82">
        <f>C23*C24</f>
        <v>1.1666666666666667E-2</v>
      </c>
      <c r="F28" s="1"/>
      <c r="G28" s="1"/>
      <c r="H28" s="73"/>
    </row>
    <row r="29" spans="1:8" ht="36" customHeight="1" thickBot="1" x14ac:dyDescent="0.3">
      <c r="A29" s="1"/>
      <c r="B29" s="110" t="s">
        <v>50</v>
      </c>
      <c r="C29" s="111"/>
      <c r="D29" s="111"/>
      <c r="E29" s="46">
        <f>E27*E28</f>
        <v>680.51048333333335</v>
      </c>
      <c r="F29" s="1"/>
      <c r="G29" s="1"/>
      <c r="H29" s="73"/>
    </row>
    <row r="30" spans="1:8" ht="36" customHeight="1" x14ac:dyDescent="0.25">
      <c r="A30" s="1"/>
      <c r="B30" s="18"/>
      <c r="C30" s="18"/>
      <c r="D30" s="18"/>
      <c r="E30" s="18"/>
      <c r="F30" s="1"/>
      <c r="G30" s="1"/>
      <c r="H30" s="73"/>
    </row>
    <row r="31" spans="1:8" ht="38.25" customHeight="1" x14ac:dyDescent="0.25">
      <c r="A31" s="1"/>
      <c r="B31" s="93" t="s">
        <v>69</v>
      </c>
      <c r="C31" s="94"/>
      <c r="D31" s="94"/>
      <c r="E31" s="94"/>
      <c r="F31" s="94"/>
      <c r="G31" s="1"/>
      <c r="H31" s="73"/>
    </row>
    <row r="32" spans="1:8" ht="38.25" customHeight="1" x14ac:dyDescent="0.25">
      <c r="A32" s="1"/>
      <c r="B32" s="115" t="s">
        <v>60</v>
      </c>
      <c r="C32" s="115"/>
      <c r="D32" s="115"/>
      <c r="E32" s="63" t="s">
        <v>59</v>
      </c>
      <c r="F32" s="63" t="s">
        <v>64</v>
      </c>
      <c r="G32" s="1"/>
      <c r="H32" s="73"/>
    </row>
    <row r="33" spans="1:8" ht="38.25" customHeight="1" x14ac:dyDescent="0.25">
      <c r="A33" s="1"/>
      <c r="B33" s="116" t="s">
        <v>61</v>
      </c>
      <c r="C33" s="116"/>
      <c r="D33" s="116"/>
      <c r="E33" s="64">
        <f>E22</f>
        <v>20106.355417135012</v>
      </c>
      <c r="F33" s="65">
        <f>E33*G24</f>
        <v>6031.9066251405029</v>
      </c>
      <c r="G33" s="1"/>
      <c r="H33" s="73"/>
    </row>
    <row r="34" spans="1:8" ht="38.25" customHeight="1" x14ac:dyDescent="0.25">
      <c r="A34" s="1"/>
      <c r="B34" s="117" t="s">
        <v>62</v>
      </c>
      <c r="C34" s="117"/>
      <c r="D34" s="117"/>
      <c r="E34" s="64">
        <f>E29</f>
        <v>680.51048333333335</v>
      </c>
      <c r="F34" s="66">
        <f>E34*G24</f>
        <v>204.15314499999999</v>
      </c>
      <c r="G34" s="1"/>
      <c r="H34" s="73"/>
    </row>
    <row r="35" spans="1:8" ht="36" customHeight="1" x14ac:dyDescent="0.25">
      <c r="A35" s="1"/>
      <c r="B35" s="18"/>
      <c r="C35" s="18"/>
      <c r="D35" s="18"/>
      <c r="E35" s="18"/>
      <c r="F35" s="1"/>
      <c r="G35" s="1"/>
      <c r="H35" s="73"/>
    </row>
    <row r="36" spans="1:8" ht="36" customHeight="1" x14ac:dyDescent="0.25">
      <c r="A36" s="1"/>
      <c r="B36" s="18"/>
      <c r="C36" s="18"/>
      <c r="D36" s="18"/>
      <c r="E36" s="18"/>
      <c r="F36" s="1"/>
      <c r="G36" s="1"/>
      <c r="H36" s="73"/>
    </row>
    <row r="37" spans="1:8" ht="36" customHeight="1" x14ac:dyDescent="0.25">
      <c r="A37" s="1"/>
      <c r="B37" s="18"/>
      <c r="C37" s="18"/>
      <c r="D37" s="18"/>
      <c r="E37" s="18"/>
      <c r="F37" s="1"/>
      <c r="G37" s="1"/>
      <c r="H37" s="73"/>
    </row>
    <row r="38" spans="1:8" ht="36" customHeight="1" x14ac:dyDescent="0.25">
      <c r="A38" s="1"/>
      <c r="B38" s="18"/>
      <c r="C38" s="18"/>
      <c r="D38" s="18"/>
      <c r="E38" s="18"/>
      <c r="F38" s="1"/>
      <c r="G38" s="1"/>
      <c r="H38" s="73"/>
    </row>
    <row r="39" spans="1:8" ht="36" customHeight="1" x14ac:dyDescent="0.25">
      <c r="A39" s="1"/>
      <c r="B39" s="18"/>
      <c r="C39" s="18"/>
      <c r="D39" s="18"/>
      <c r="E39" s="18"/>
      <c r="F39" s="1"/>
      <c r="G39" s="1"/>
      <c r="H39" s="73"/>
    </row>
    <row r="40" spans="1:8" ht="36" customHeight="1" x14ac:dyDescent="0.25">
      <c r="A40" s="1"/>
      <c r="B40" s="18"/>
      <c r="C40" s="18"/>
      <c r="D40" s="18"/>
      <c r="E40" s="18"/>
      <c r="F40" s="1"/>
      <c r="G40" s="1"/>
      <c r="H40" s="73"/>
    </row>
    <row r="41" spans="1:8" ht="36" customHeight="1" x14ac:dyDescent="0.25">
      <c r="A41" s="1"/>
      <c r="B41" s="18"/>
      <c r="C41" s="18"/>
      <c r="D41" s="18"/>
      <c r="E41" s="18"/>
      <c r="F41" s="1"/>
      <c r="G41" s="1"/>
      <c r="H41" s="73"/>
    </row>
    <row r="42" spans="1:8" ht="36" customHeight="1" x14ac:dyDescent="0.25">
      <c r="A42" s="1"/>
      <c r="B42" s="18"/>
      <c r="C42" s="18"/>
      <c r="D42" s="18"/>
      <c r="E42" s="18"/>
      <c r="F42" s="1"/>
      <c r="G42" s="1"/>
      <c r="H42" s="73"/>
    </row>
    <row r="43" spans="1:8" ht="36" customHeight="1" x14ac:dyDescent="0.25">
      <c r="A43" s="1"/>
      <c r="B43" s="18"/>
      <c r="C43" s="18"/>
      <c r="D43" s="18"/>
      <c r="E43" s="18"/>
      <c r="F43" s="1"/>
      <c r="G43" s="1"/>
      <c r="H43" s="73"/>
    </row>
    <row r="44" spans="1:8" ht="36" customHeight="1" x14ac:dyDescent="0.25">
      <c r="A44" s="1"/>
      <c r="B44" s="18"/>
      <c r="C44" s="18"/>
      <c r="D44" s="18"/>
      <c r="E44" s="18"/>
      <c r="F44" s="1"/>
      <c r="G44" s="1"/>
      <c r="H44" s="73"/>
    </row>
    <row r="45" spans="1:8" ht="36" customHeight="1" x14ac:dyDescent="0.25">
      <c r="A45" s="1"/>
      <c r="B45" s="18"/>
      <c r="C45" s="18"/>
      <c r="D45" s="18"/>
      <c r="E45" s="18"/>
      <c r="F45" s="1"/>
      <c r="G45" s="1"/>
      <c r="H45" s="73"/>
    </row>
    <row r="46" spans="1:8" ht="36" customHeight="1" x14ac:dyDescent="0.25">
      <c r="A46" s="1"/>
      <c r="B46" s="18"/>
      <c r="C46" s="18"/>
      <c r="D46" s="18"/>
      <c r="E46" s="18"/>
      <c r="F46" s="1"/>
      <c r="G46" s="1"/>
      <c r="H46" s="73"/>
    </row>
    <row r="47" spans="1:8" ht="36" customHeight="1" x14ac:dyDescent="0.25">
      <c r="A47" s="1"/>
      <c r="B47" s="18"/>
      <c r="C47" s="18"/>
      <c r="D47" s="18"/>
      <c r="E47" s="18"/>
      <c r="F47" s="1"/>
      <c r="G47" s="1"/>
      <c r="H47" s="73"/>
    </row>
    <row r="48" spans="1:8" ht="36" customHeight="1" x14ac:dyDescent="0.25">
      <c r="A48" s="1"/>
      <c r="B48" s="18"/>
      <c r="C48" s="18"/>
      <c r="D48" s="18"/>
      <c r="E48" s="18"/>
      <c r="F48" s="1"/>
      <c r="G48" s="1"/>
      <c r="H48" s="73"/>
    </row>
    <row r="49" spans="1:8" ht="36" customHeight="1" x14ac:dyDescent="0.25">
      <c r="A49" s="1"/>
      <c r="B49" s="18"/>
      <c r="C49" s="18"/>
      <c r="D49" s="18"/>
      <c r="E49" s="18"/>
      <c r="F49" s="1"/>
      <c r="G49" s="1"/>
      <c r="H49" s="73"/>
    </row>
    <row r="50" spans="1:8" ht="36" customHeight="1" x14ac:dyDescent="0.25">
      <c r="A50" s="1"/>
      <c r="B50" s="18"/>
      <c r="C50" s="18"/>
      <c r="D50" s="18"/>
      <c r="E50" s="18"/>
      <c r="F50" s="1"/>
      <c r="G50" s="1"/>
      <c r="H50" s="73"/>
    </row>
    <row r="51" spans="1:8" ht="36" customHeight="1" x14ac:dyDescent="0.25">
      <c r="A51" s="1"/>
      <c r="B51" s="18"/>
      <c r="C51" s="18"/>
      <c r="D51" s="18"/>
      <c r="E51" s="18"/>
      <c r="F51" s="1"/>
      <c r="G51" s="1"/>
      <c r="H51" s="73"/>
    </row>
    <row r="52" spans="1:8" ht="36" customHeight="1" x14ac:dyDescent="0.25">
      <c r="A52" s="1"/>
      <c r="B52" s="18"/>
      <c r="C52" s="18"/>
      <c r="D52" s="18"/>
      <c r="E52" s="18"/>
      <c r="F52" s="1"/>
      <c r="G52" s="1"/>
      <c r="H52" s="73"/>
    </row>
    <row r="53" spans="1:8" ht="36" customHeight="1" x14ac:dyDescent="0.25">
      <c r="A53" s="1"/>
      <c r="B53" s="18"/>
      <c r="C53" s="18"/>
      <c r="D53" s="18"/>
      <c r="E53" s="18"/>
      <c r="F53" s="1"/>
      <c r="G53" s="1"/>
      <c r="H53" s="73"/>
    </row>
    <row r="54" spans="1:8" ht="36" customHeight="1" x14ac:dyDescent="0.25">
      <c r="A54" s="1"/>
      <c r="B54" s="18"/>
      <c r="C54" s="18"/>
      <c r="D54" s="18"/>
      <c r="E54" s="18"/>
      <c r="F54" s="1"/>
      <c r="G54" s="1"/>
      <c r="H54" s="73"/>
    </row>
    <row r="55" spans="1:8" ht="36" customHeight="1" x14ac:dyDescent="0.25">
      <c r="A55" s="1"/>
      <c r="B55" s="18"/>
      <c r="C55" s="18"/>
      <c r="D55" s="18"/>
      <c r="E55" s="18"/>
      <c r="F55" s="1"/>
      <c r="G55" s="1"/>
      <c r="H55" s="73"/>
    </row>
    <row r="56" spans="1:8" ht="36" customHeight="1" x14ac:dyDescent="0.25">
      <c r="A56" s="1"/>
      <c r="B56" s="18"/>
      <c r="C56" s="18"/>
      <c r="D56" s="18"/>
      <c r="E56" s="18"/>
      <c r="F56" s="1"/>
      <c r="G56" s="1"/>
      <c r="H56" s="73"/>
    </row>
    <row r="57" spans="1:8" ht="36" customHeight="1" x14ac:dyDescent="0.25">
      <c r="A57" s="1"/>
      <c r="B57" s="18"/>
      <c r="C57" s="18"/>
      <c r="D57" s="18"/>
      <c r="E57" s="18"/>
      <c r="F57" s="1"/>
      <c r="G57" s="1"/>
      <c r="H57" s="73"/>
    </row>
    <row r="58" spans="1:8" ht="36" customHeight="1" x14ac:dyDescent="0.25">
      <c r="A58" s="1"/>
      <c r="B58" s="18"/>
      <c r="C58" s="18"/>
      <c r="D58" s="18"/>
      <c r="E58" s="18"/>
      <c r="F58" s="1"/>
      <c r="G58" s="1"/>
      <c r="H58" s="73"/>
    </row>
    <row r="59" spans="1:8" ht="36" customHeight="1" x14ac:dyDescent="0.25">
      <c r="A59" s="1"/>
      <c r="B59" s="18"/>
      <c r="C59" s="18"/>
      <c r="D59" s="18"/>
      <c r="E59" s="18"/>
      <c r="F59" s="1"/>
      <c r="G59" s="1"/>
      <c r="H59" s="73"/>
    </row>
    <row r="60" spans="1:8" ht="36" customHeight="1" x14ac:dyDescent="0.25">
      <c r="A60" s="1"/>
      <c r="B60" s="18"/>
      <c r="C60" s="18"/>
      <c r="D60" s="18"/>
      <c r="E60" s="18"/>
      <c r="F60" s="1"/>
      <c r="G60" s="1"/>
      <c r="H60" s="73"/>
    </row>
    <row r="61" spans="1:8" ht="36" customHeight="1" x14ac:dyDescent="0.25">
      <c r="A61" s="1"/>
      <c r="B61" s="18"/>
      <c r="C61" s="18"/>
      <c r="D61" s="18"/>
      <c r="E61" s="18"/>
      <c r="F61" s="1"/>
      <c r="G61" s="1"/>
      <c r="H61" s="73"/>
    </row>
    <row r="62" spans="1:8" ht="36" customHeight="1" x14ac:dyDescent="0.25">
      <c r="A62" s="1"/>
      <c r="B62" s="18"/>
      <c r="C62" s="18"/>
      <c r="D62" s="18"/>
      <c r="E62" s="18"/>
      <c r="F62" s="1"/>
      <c r="G62" s="1"/>
      <c r="H62" s="73"/>
    </row>
    <row r="63" spans="1:8" ht="36" customHeight="1" x14ac:dyDescent="0.25">
      <c r="A63" s="1"/>
      <c r="B63" s="18"/>
      <c r="C63" s="18"/>
      <c r="D63" s="18"/>
      <c r="E63" s="18"/>
      <c r="F63" s="1"/>
      <c r="G63" s="1"/>
      <c r="H63" s="73"/>
    </row>
    <row r="64" spans="1:8" ht="36" customHeight="1" x14ac:dyDescent="0.25">
      <c r="A64" s="1"/>
      <c r="B64" s="18"/>
      <c r="C64" s="18"/>
      <c r="D64" s="18"/>
      <c r="E64" s="18"/>
      <c r="F64" s="1"/>
      <c r="G64" s="1"/>
      <c r="H64" s="73"/>
    </row>
    <row r="65" spans="1:8" ht="36" customHeight="1" x14ac:dyDescent="0.25">
      <c r="A65" s="1"/>
      <c r="B65" s="18"/>
      <c r="C65" s="18"/>
      <c r="D65" s="18"/>
      <c r="E65" s="18"/>
      <c r="F65" s="1"/>
      <c r="G65" s="1"/>
      <c r="H65" s="73"/>
    </row>
    <row r="66" spans="1:8" ht="36" customHeight="1" x14ac:dyDescent="0.25">
      <c r="A66" s="1"/>
      <c r="B66" s="18"/>
      <c r="C66" s="18"/>
      <c r="D66" s="18"/>
      <c r="E66" s="18"/>
      <c r="F66" s="1"/>
      <c r="G66" s="1"/>
      <c r="H66" s="73"/>
    </row>
    <row r="67" spans="1:8" ht="36" customHeight="1" x14ac:dyDescent="0.25">
      <c r="A67" s="1"/>
      <c r="B67" s="18"/>
      <c r="C67" s="18"/>
      <c r="D67" s="18"/>
      <c r="E67" s="18"/>
      <c r="F67" s="1"/>
      <c r="G67" s="1"/>
      <c r="H67" s="73"/>
    </row>
    <row r="68" spans="1:8" ht="36" customHeight="1" x14ac:dyDescent="0.25">
      <c r="A68" s="1"/>
      <c r="B68" s="18"/>
      <c r="C68" s="18"/>
      <c r="D68" s="18"/>
      <c r="E68" s="18"/>
      <c r="F68" s="1"/>
      <c r="G68" s="1"/>
      <c r="H68" s="73"/>
    </row>
    <row r="69" spans="1:8" ht="36" customHeight="1" x14ac:dyDescent="0.25">
      <c r="A69" s="1"/>
      <c r="B69" s="18"/>
      <c r="C69" s="18"/>
      <c r="D69" s="18"/>
      <c r="E69" s="18"/>
      <c r="F69" s="1"/>
      <c r="G69" s="1"/>
      <c r="H69" s="73"/>
    </row>
    <row r="70" spans="1:8" ht="36" customHeight="1" x14ac:dyDescent="0.25">
      <c r="A70" s="1"/>
      <c r="B70" s="18"/>
      <c r="C70" s="18"/>
      <c r="D70" s="18"/>
      <c r="E70" s="18"/>
      <c r="F70" s="1"/>
      <c r="G70" s="1"/>
      <c r="H70" s="73"/>
    </row>
    <row r="71" spans="1:8" ht="36" customHeight="1" x14ac:dyDescent="0.25">
      <c r="A71" s="1"/>
      <c r="B71" s="18"/>
      <c r="C71" s="18"/>
      <c r="D71" s="18"/>
      <c r="E71" s="18"/>
      <c r="F71" s="1"/>
      <c r="G71" s="1"/>
      <c r="H71" s="73"/>
    </row>
    <row r="72" spans="1:8" ht="36" customHeight="1" x14ac:dyDescent="0.25">
      <c r="A72" s="1"/>
      <c r="B72" s="18"/>
      <c r="C72" s="18"/>
      <c r="D72" s="18"/>
      <c r="E72" s="18"/>
      <c r="F72" s="1"/>
      <c r="G72" s="1"/>
      <c r="H72" s="73"/>
    </row>
    <row r="73" spans="1:8" ht="36" customHeight="1" x14ac:dyDescent="0.25">
      <c r="A73" s="1"/>
      <c r="B73" s="18"/>
      <c r="C73" s="18"/>
      <c r="D73" s="18"/>
      <c r="E73" s="18"/>
      <c r="F73" s="1"/>
      <c r="G73" s="1"/>
      <c r="H73" s="73"/>
    </row>
    <row r="74" spans="1:8" ht="36" customHeight="1" x14ac:dyDescent="0.25">
      <c r="A74" s="1"/>
      <c r="B74" s="18"/>
      <c r="C74" s="18"/>
      <c r="D74" s="18"/>
      <c r="E74" s="18"/>
      <c r="F74" s="1"/>
      <c r="G74" s="1"/>
      <c r="H74" s="73"/>
    </row>
    <row r="75" spans="1:8" ht="36" customHeight="1" x14ac:dyDescent="0.25">
      <c r="A75" s="1"/>
      <c r="B75" s="18"/>
      <c r="C75" s="18"/>
      <c r="D75" s="18"/>
      <c r="E75" s="18"/>
      <c r="F75" s="1"/>
      <c r="G75" s="1"/>
      <c r="H75" s="73"/>
    </row>
    <row r="76" spans="1:8" ht="36" customHeight="1" x14ac:dyDescent="0.25">
      <c r="A76" s="1"/>
      <c r="B76" s="18"/>
      <c r="C76" s="18"/>
      <c r="D76" s="18"/>
      <c r="E76" s="18"/>
      <c r="F76" s="1"/>
      <c r="G76" s="1"/>
      <c r="H76" s="73"/>
    </row>
    <row r="77" spans="1:8" ht="36" customHeight="1" x14ac:dyDescent="0.25">
      <c r="A77" s="1"/>
      <c r="B77" s="18"/>
      <c r="C77" s="18"/>
      <c r="D77" s="18"/>
      <c r="E77" s="18"/>
      <c r="F77" s="1"/>
      <c r="G77" s="1"/>
      <c r="H77" s="73"/>
    </row>
    <row r="78" spans="1:8" ht="36" customHeight="1" x14ac:dyDescent="0.25">
      <c r="A78" s="1"/>
      <c r="B78" s="18"/>
      <c r="C78" s="18"/>
      <c r="D78" s="18"/>
      <c r="E78" s="18"/>
      <c r="F78" s="1"/>
      <c r="G78" s="1"/>
      <c r="H78" s="73"/>
    </row>
    <row r="79" spans="1:8" ht="36" customHeight="1" x14ac:dyDescent="0.25">
      <c r="A79" s="1"/>
      <c r="B79" s="18"/>
      <c r="C79" s="18"/>
      <c r="D79" s="18"/>
      <c r="E79" s="18"/>
      <c r="F79" s="1"/>
      <c r="G79" s="1"/>
      <c r="H79" s="73"/>
    </row>
    <row r="80" spans="1:8" ht="15" customHeight="1" x14ac:dyDescent="0.25"/>
    <row r="81" spans="2:7" s="3" customFormat="1" ht="36" customHeight="1" thickBot="1" x14ac:dyDescent="0.3">
      <c r="B81" s="22" t="s">
        <v>42</v>
      </c>
      <c r="C81" s="23" t="s">
        <v>0</v>
      </c>
      <c r="D81" s="23" t="s">
        <v>43</v>
      </c>
      <c r="E81" s="34" t="s">
        <v>44</v>
      </c>
      <c r="F81" s="10" t="s">
        <v>8</v>
      </c>
      <c r="G81" s="12" t="s">
        <v>10</v>
      </c>
    </row>
    <row r="82" spans="2:7" ht="28.9" customHeight="1" thickTop="1" thickBot="1" x14ac:dyDescent="0.3">
      <c r="B82" s="9" t="s">
        <v>2</v>
      </c>
      <c r="C82" s="36">
        <v>44559</v>
      </c>
      <c r="D82" s="49">
        <v>500000</v>
      </c>
      <c r="E82" s="35">
        <f t="shared" ref="E82:E83" si="1">E27</f>
        <v>58329.47</v>
      </c>
      <c r="F82" s="11">
        <f>AÑOS!A7</f>
        <v>7</v>
      </c>
      <c r="G82" s="19">
        <f>VLOOKUP(Tabla24[[#This Row],[años]],COEFICIENTES!$C$2:$D$128,2,FALSE)</f>
        <v>0.12</v>
      </c>
    </row>
    <row r="83" spans="2:7" ht="28.9" customHeight="1" x14ac:dyDescent="0.25">
      <c r="B83" s="9" t="s">
        <v>3</v>
      </c>
      <c r="C83" s="36">
        <v>39105</v>
      </c>
      <c r="D83" s="49">
        <f>D11</f>
        <v>80425.421668540002</v>
      </c>
      <c r="E83" s="4">
        <f t="shared" si="1"/>
        <v>1.1666666666666667E-2</v>
      </c>
      <c r="F83" s="11"/>
      <c r="G83" s="11"/>
    </row>
  </sheetData>
  <mergeCells count="19">
    <mergeCell ref="B22:C22"/>
    <mergeCell ref="B20:C20"/>
    <mergeCell ref="B21:C21"/>
    <mergeCell ref="B19:C19"/>
    <mergeCell ref="B31:F31"/>
    <mergeCell ref="B32:D32"/>
    <mergeCell ref="B33:D33"/>
    <mergeCell ref="B34:D34"/>
    <mergeCell ref="E24:F24"/>
    <mergeCell ref="B26:E26"/>
    <mergeCell ref="B27:D27"/>
    <mergeCell ref="B28:D28"/>
    <mergeCell ref="B29:D29"/>
    <mergeCell ref="D11:E11"/>
    <mergeCell ref="B5:E5"/>
    <mergeCell ref="D6:E6"/>
    <mergeCell ref="D7:E7"/>
    <mergeCell ref="B9:E9"/>
    <mergeCell ref="D10:E10"/>
  </mergeCells>
  <conditionalFormatting sqref="G24">
    <cfRule type="cellIs" dxfId="32" priority="2" operator="lessThan">
      <formula>0</formula>
    </cfRule>
  </conditionalFormatting>
  <conditionalFormatting sqref="C83:E83 C82:D82">
    <cfRule type="cellIs" dxfId="31" priority="21" operator="lessThan">
      <formula>0</formula>
    </cfRule>
  </conditionalFormatting>
  <conditionalFormatting sqref="C11">
    <cfRule type="cellIs" dxfId="30" priority="17" operator="lessThan">
      <formula>0</formula>
    </cfRule>
  </conditionalFormatting>
  <conditionalFormatting sqref="C11">
    <cfRule type="cellIs" dxfId="29" priority="16" operator="lessThan">
      <formula>0</formula>
    </cfRule>
  </conditionalFormatting>
  <conditionalFormatting sqref="D22 D24">
    <cfRule type="cellIs" dxfId="28" priority="20" operator="lessThan">
      <formula>0</formula>
    </cfRule>
  </conditionalFormatting>
  <conditionalFormatting sqref="D22 D24">
    <cfRule type="cellIs" dxfId="27" priority="19" operator="lessThan">
      <formula>0</formula>
    </cfRule>
  </conditionalFormatting>
  <conditionalFormatting sqref="B11 B22:B24 B27 B29">
    <cfRule type="cellIs" dxfId="26" priority="18" operator="lessThan">
      <formula>0</formula>
    </cfRule>
  </conditionalFormatting>
  <conditionalFormatting sqref="D7">
    <cfRule type="cellIs" dxfId="25" priority="12" operator="lessThan">
      <formula>0</formula>
    </cfRule>
  </conditionalFormatting>
  <conditionalFormatting sqref="D7">
    <cfRule type="cellIs" dxfId="24" priority="11" operator="lessThan">
      <formula>0</formula>
    </cfRule>
  </conditionalFormatting>
  <conditionalFormatting sqref="C7">
    <cfRule type="cellIs" dxfId="23" priority="14" operator="lessThan">
      <formula>0</formula>
    </cfRule>
  </conditionalFormatting>
  <conditionalFormatting sqref="C7">
    <cfRule type="cellIs" dxfId="22" priority="13" operator="lessThan">
      <formula>0</formula>
    </cfRule>
  </conditionalFormatting>
  <conditionalFormatting sqref="B7">
    <cfRule type="cellIs" dxfId="21" priority="15" operator="lessThan">
      <formula>0</formula>
    </cfRule>
  </conditionalFormatting>
  <conditionalFormatting sqref="E82">
    <cfRule type="cellIs" dxfId="20" priority="10" operator="lessThan">
      <formula>0</formula>
    </cfRule>
  </conditionalFormatting>
  <conditionalFormatting sqref="E82">
    <cfRule type="cellIs" dxfId="19" priority="9" operator="lessThan">
      <formula>0</formula>
    </cfRule>
  </conditionalFormatting>
  <conditionalFormatting sqref="D20:D21">
    <cfRule type="cellIs" dxfId="18" priority="8" operator="lessThan">
      <formula>0</formula>
    </cfRule>
  </conditionalFormatting>
  <conditionalFormatting sqref="B28">
    <cfRule type="cellIs" dxfId="17" priority="7" operator="lessThan">
      <formula>0</formula>
    </cfRule>
  </conditionalFormatting>
  <conditionalFormatting sqref="E22">
    <cfRule type="cellIs" dxfId="16" priority="6" operator="lessThan">
      <formula>0</formula>
    </cfRule>
  </conditionalFormatting>
  <conditionalFormatting sqref="E22">
    <cfRule type="cellIs" dxfId="15" priority="5" operator="lessThan">
      <formula>0</formula>
    </cfRule>
  </conditionalFormatting>
  <conditionalFormatting sqref="E24">
    <cfRule type="cellIs" dxfId="14" priority="4" operator="lessThan">
      <formula>0</formula>
    </cfRule>
  </conditionalFormatting>
  <conditionalFormatting sqref="G24">
    <cfRule type="cellIs" dxfId="13" priority="3" operator="lessThan">
      <formula>0</formula>
    </cfRule>
  </conditionalFormatting>
  <conditionalFormatting sqref="B16:B17">
    <cfRule type="cellIs" dxfId="12" priority="1" operator="lessThan">
      <formula>0</formula>
    </cfRule>
  </conditionalFormatting>
  <dataValidations xWindow="1103" yWindow="833" count="9">
    <dataValidation allowBlank="1" showInputMessage="1" showErrorMessage="1" prompt="Los totales de ingresos y gastos del presupuesto, tanto estimados como reales, se calculan automáticamente a partir de los importes introducidos en otras hojas de cálculo. Saldo y diferencia se ajustan automáticamente" sqref="B81"/>
    <dataValidation allowBlank="1" showInputMessage="1" showErrorMessage="1" prompt="Los totales estimados se calculan automáticamente en esta columna, debajo de este encabezado" sqref="C81 B13 D16:E17 C14:C18"/>
    <dataValidation allowBlank="1" showInputMessage="1" showErrorMessage="1" prompt="Los totales reales se calculan automáticamente en esta columna, debajo de este encabezado" sqref="D81 D18:D19"/>
    <dataValidation allowBlank="1" showInputMessage="1" showErrorMessage="1" prompt="La diferencia entre los totales estimados y reales se calcula automáticamente en esta columna, debajo de este encabezado" sqref="E81 E18:E19"/>
    <dataValidation allowBlank="1" showInputMessage="1" showErrorMessage="1" prompt="Los cinco gastos operativos principales se actualizan automáticamente en la tabla siguiente" sqref="B9 B5"/>
    <dataValidation allowBlank="1" showInputMessage="1" showErrorMessage="1" prompt="Los cinco elementos principales de los gastos se actualizan automáticamente en esta columna, debajo de este encabezado" sqref="B10 B6"/>
    <dataValidation allowBlank="1" showInputMessage="1" showErrorMessage="1" prompt="El importe se actualiza automáticamente en esta columna, debajo de este encabezado" sqref="C10 C6"/>
    <dataValidation allowBlank="1" showInputMessage="1" showErrorMessage="1" prompt="El porcentaje de los gastos se calcula automáticamente en esta columna, debajo de este encabezado" sqref="D10 D6"/>
    <dataValidation allowBlank="1" showInputMessage="1" showErrorMessage="1" prompt="El título de esta hoja de cálculo se encuentra en esta celda. Escriba la fecha en la celda E1. Los totales del presupuesto se calculan automáticamente en la tabla Totales que comienza en la celda B4" sqref="B8:E8 C35:D79 B3:B4 B1 C1:C4 E1:E4 D1 D3:D4 C30:E30 E32:E79 B30:B79"/>
  </dataValidations>
  <pageMargins left="0.7" right="0.7" top="0.75" bottom="0.75" header="0.3" footer="0.3"/>
  <pageSetup paperSize="9" orientation="portrait"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zoomScale="235" zoomScaleNormal="235" workbookViewId="0">
      <selection activeCell="A7" sqref="A7"/>
    </sheetView>
  </sheetViews>
  <sheetFormatPr baseColWidth="10" defaultRowHeight="15" x14ac:dyDescent="0.25"/>
  <sheetData>
    <row r="1" spans="1:4" x14ac:dyDescent="0.25">
      <c r="A1" s="5">
        <f>'PERIODO SUPERIOR A 1 AÑO'!C15</f>
        <v>2871</v>
      </c>
      <c r="B1" t="s">
        <v>4</v>
      </c>
      <c r="D1">
        <f>'PERIODO INFERIOR A 1 AÑO'!C22</f>
        <v>0</v>
      </c>
    </row>
    <row r="2" spans="1:4" x14ac:dyDescent="0.25">
      <c r="A2">
        <f>A1/1461</f>
        <v>1.9650924024640657</v>
      </c>
      <c r="B2" t="s">
        <v>5</v>
      </c>
    </row>
    <row r="3" spans="1:4" x14ac:dyDescent="0.25">
      <c r="A3">
        <f>INT(A2)</f>
        <v>1</v>
      </c>
      <c r="B3" t="s">
        <v>6</v>
      </c>
    </row>
    <row r="4" spans="1:4" x14ac:dyDescent="0.25">
      <c r="A4" s="5">
        <f>A1-A3-1</f>
        <v>2869</v>
      </c>
      <c r="B4" t="s">
        <v>7</v>
      </c>
    </row>
    <row r="5" spans="1:4" x14ac:dyDescent="0.25">
      <c r="A5">
        <v>365</v>
      </c>
    </row>
    <row r="6" spans="1:4" x14ac:dyDescent="0.25">
      <c r="A6" s="6">
        <f>A4/A5</f>
        <v>7.86027397260274</v>
      </c>
      <c r="B6" t="s">
        <v>8</v>
      </c>
    </row>
    <row r="7" spans="1:4" x14ac:dyDescent="0.25">
      <c r="A7" s="7">
        <f>INT(A6)</f>
        <v>7</v>
      </c>
      <c r="B7" s="8" t="s">
        <v>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8"/>
  <sheetViews>
    <sheetView workbookViewId="0">
      <selection activeCell="G17" sqref="G17"/>
    </sheetView>
  </sheetViews>
  <sheetFormatPr baseColWidth="10" defaultRowHeight="15" x14ac:dyDescent="0.25"/>
  <cols>
    <col min="1" max="1" width="25.28515625" customWidth="1"/>
  </cols>
  <sheetData>
    <row r="1" spans="1:4" ht="23.25" thickBot="1" x14ac:dyDescent="0.3">
      <c r="A1" s="13" t="s">
        <v>11</v>
      </c>
      <c r="B1" s="13" t="s">
        <v>12</v>
      </c>
      <c r="C1" s="16" t="s">
        <v>8</v>
      </c>
      <c r="D1" s="13" t="s">
        <v>12</v>
      </c>
    </row>
    <row r="2" spans="1:4" ht="15.6" customHeight="1" thickBot="1" x14ac:dyDescent="0.3">
      <c r="A2" s="14" t="s">
        <v>13</v>
      </c>
      <c r="B2" s="15">
        <v>0.14000000000000001</v>
      </c>
      <c r="C2">
        <v>0</v>
      </c>
      <c r="D2" s="15">
        <v>0.14000000000000001</v>
      </c>
    </row>
    <row r="3" spans="1:4" ht="15.6" customHeight="1" thickBot="1" x14ac:dyDescent="0.3">
      <c r="A3" s="14" t="s">
        <v>14</v>
      </c>
      <c r="B3" s="15">
        <v>0.13</v>
      </c>
      <c r="C3">
        <v>1</v>
      </c>
      <c r="D3" s="15">
        <v>0.13</v>
      </c>
    </row>
    <row r="4" spans="1:4" ht="15.6" customHeight="1" thickBot="1" x14ac:dyDescent="0.3">
      <c r="A4" s="14" t="s">
        <v>15</v>
      </c>
      <c r="B4" s="15">
        <v>0.15</v>
      </c>
      <c r="C4">
        <v>2</v>
      </c>
      <c r="D4" s="15">
        <v>0.15</v>
      </c>
    </row>
    <row r="5" spans="1:4" ht="15.6" customHeight="1" thickBot="1" x14ac:dyDescent="0.3">
      <c r="A5" s="14" t="s">
        <v>16</v>
      </c>
      <c r="B5" s="15">
        <v>0.16</v>
      </c>
      <c r="C5">
        <v>3</v>
      </c>
      <c r="D5" s="15">
        <v>0.16</v>
      </c>
    </row>
    <row r="6" spans="1:4" ht="15.6" customHeight="1" thickBot="1" x14ac:dyDescent="0.3">
      <c r="A6" s="14" t="s">
        <v>17</v>
      </c>
      <c r="B6" s="15">
        <v>0.17</v>
      </c>
      <c r="C6">
        <v>4</v>
      </c>
      <c r="D6" s="15">
        <v>0.17</v>
      </c>
    </row>
    <row r="7" spans="1:4" ht="15.6" customHeight="1" thickBot="1" x14ac:dyDescent="0.3">
      <c r="A7" s="14" t="s">
        <v>18</v>
      </c>
      <c r="B7" s="15">
        <v>0.17</v>
      </c>
      <c r="C7">
        <v>5</v>
      </c>
      <c r="D7" s="15">
        <v>0.17</v>
      </c>
    </row>
    <row r="8" spans="1:4" ht="15.6" customHeight="1" thickBot="1" x14ac:dyDescent="0.3">
      <c r="A8" s="14" t="s">
        <v>19</v>
      </c>
      <c r="B8" s="15">
        <v>0.16</v>
      </c>
      <c r="C8">
        <v>6</v>
      </c>
      <c r="D8" s="15">
        <v>0.16</v>
      </c>
    </row>
    <row r="9" spans="1:4" ht="15.6" customHeight="1" thickBot="1" x14ac:dyDescent="0.3">
      <c r="A9" s="14" t="s">
        <v>20</v>
      </c>
      <c r="B9" s="15">
        <v>0.12</v>
      </c>
      <c r="C9">
        <v>7</v>
      </c>
      <c r="D9" s="15">
        <v>0.12</v>
      </c>
    </row>
    <row r="10" spans="1:4" ht="15.6" customHeight="1" thickBot="1" x14ac:dyDescent="0.3">
      <c r="A10" s="14" t="s">
        <v>21</v>
      </c>
      <c r="B10" s="15">
        <v>0.1</v>
      </c>
      <c r="C10">
        <v>8</v>
      </c>
      <c r="D10" s="15">
        <v>0.1</v>
      </c>
    </row>
    <row r="11" spans="1:4" ht="15.6" customHeight="1" thickBot="1" x14ac:dyDescent="0.3">
      <c r="A11" s="14" t="s">
        <v>22</v>
      </c>
      <c r="B11" s="15">
        <v>0.09</v>
      </c>
      <c r="C11">
        <v>9</v>
      </c>
      <c r="D11" s="15">
        <v>0.09</v>
      </c>
    </row>
    <row r="12" spans="1:4" ht="15.6" customHeight="1" thickBot="1" x14ac:dyDescent="0.3">
      <c r="A12" s="14" t="s">
        <v>23</v>
      </c>
      <c r="B12" s="15">
        <v>0.08</v>
      </c>
      <c r="C12">
        <v>10</v>
      </c>
      <c r="D12" s="15">
        <v>0.08</v>
      </c>
    </row>
    <row r="13" spans="1:4" ht="15.6" customHeight="1" thickBot="1" x14ac:dyDescent="0.3">
      <c r="A13" s="14" t="s">
        <v>24</v>
      </c>
      <c r="B13" s="15">
        <v>0.08</v>
      </c>
      <c r="C13">
        <v>11</v>
      </c>
      <c r="D13" s="15">
        <v>0.08</v>
      </c>
    </row>
    <row r="14" spans="1:4" ht="15.6" customHeight="1" thickBot="1" x14ac:dyDescent="0.3">
      <c r="A14" s="14" t="s">
        <v>25</v>
      </c>
      <c r="B14" s="15">
        <v>0.08</v>
      </c>
      <c r="C14">
        <v>12</v>
      </c>
      <c r="D14" s="15">
        <v>0.08</v>
      </c>
    </row>
    <row r="15" spans="1:4" ht="15.6" customHeight="1" thickBot="1" x14ac:dyDescent="0.3">
      <c r="A15" s="14" t="s">
        <v>26</v>
      </c>
      <c r="B15" s="15">
        <v>0.08</v>
      </c>
      <c r="C15">
        <v>13</v>
      </c>
      <c r="D15" s="15">
        <v>0.08</v>
      </c>
    </row>
    <row r="16" spans="1:4" ht="15.6" customHeight="1" thickBot="1" x14ac:dyDescent="0.3">
      <c r="A16" s="14" t="s">
        <v>27</v>
      </c>
      <c r="B16" s="15">
        <v>0.1</v>
      </c>
      <c r="C16">
        <v>14</v>
      </c>
      <c r="D16" s="15">
        <v>0.1</v>
      </c>
    </row>
    <row r="17" spans="1:4" ht="15.6" customHeight="1" thickBot="1" x14ac:dyDescent="0.3">
      <c r="A17" s="14" t="s">
        <v>28</v>
      </c>
      <c r="B17" s="15">
        <v>0.12</v>
      </c>
      <c r="C17">
        <v>15</v>
      </c>
      <c r="D17" s="15">
        <v>0.12</v>
      </c>
    </row>
    <row r="18" spans="1:4" ht="15.6" customHeight="1" thickBot="1" x14ac:dyDescent="0.3">
      <c r="A18" s="14" t="s">
        <v>29</v>
      </c>
      <c r="B18" s="15">
        <v>0.16</v>
      </c>
      <c r="C18">
        <v>16</v>
      </c>
      <c r="D18" s="15">
        <v>0.16</v>
      </c>
    </row>
    <row r="19" spans="1:4" ht="15.6" customHeight="1" thickBot="1" x14ac:dyDescent="0.3">
      <c r="A19" s="14" t="s">
        <v>30</v>
      </c>
      <c r="B19" s="15">
        <v>0.2</v>
      </c>
      <c r="C19">
        <v>17</v>
      </c>
      <c r="D19" s="15">
        <v>0.2</v>
      </c>
    </row>
    <row r="20" spans="1:4" ht="15.6" customHeight="1" thickBot="1" x14ac:dyDescent="0.3">
      <c r="A20" s="14" t="s">
        <v>31</v>
      </c>
      <c r="B20" s="15">
        <v>0.26</v>
      </c>
      <c r="C20">
        <v>18</v>
      </c>
      <c r="D20" s="15">
        <v>0.26</v>
      </c>
    </row>
    <row r="21" spans="1:4" ht="15.6" customHeight="1" thickBot="1" x14ac:dyDescent="0.3">
      <c r="A21" s="14" t="s">
        <v>32</v>
      </c>
      <c r="B21" s="15">
        <v>0.36</v>
      </c>
      <c r="C21">
        <v>19</v>
      </c>
      <c r="D21" s="15">
        <v>0.36</v>
      </c>
    </row>
    <row r="22" spans="1:4" ht="15.6" customHeight="1" thickBot="1" x14ac:dyDescent="0.3">
      <c r="A22" s="14" t="s">
        <v>33</v>
      </c>
      <c r="B22" s="15">
        <v>0.45</v>
      </c>
      <c r="C22">
        <v>20</v>
      </c>
      <c r="D22" s="15">
        <v>0.45</v>
      </c>
    </row>
    <row r="23" spans="1:4" ht="15.75" thickBot="1" x14ac:dyDescent="0.3">
      <c r="B23" s="15">
        <v>0.45</v>
      </c>
      <c r="C23">
        <v>21</v>
      </c>
      <c r="D23" s="15">
        <v>0.45</v>
      </c>
    </row>
    <row r="24" spans="1:4" ht="15.75" thickBot="1" x14ac:dyDescent="0.3">
      <c r="B24" s="15">
        <v>0.45</v>
      </c>
      <c r="C24">
        <v>22</v>
      </c>
      <c r="D24" s="15">
        <v>0.45</v>
      </c>
    </row>
    <row r="25" spans="1:4" ht="15.75" thickBot="1" x14ac:dyDescent="0.3">
      <c r="B25" s="15">
        <v>0.45</v>
      </c>
      <c r="C25">
        <v>23</v>
      </c>
      <c r="D25" s="15">
        <v>0.45</v>
      </c>
    </row>
    <row r="26" spans="1:4" ht="15.75" thickBot="1" x14ac:dyDescent="0.3">
      <c r="B26" s="15">
        <v>0.45</v>
      </c>
      <c r="C26">
        <v>24</v>
      </c>
      <c r="D26" s="15">
        <v>0.45</v>
      </c>
    </row>
    <row r="27" spans="1:4" ht="15.75" thickBot="1" x14ac:dyDescent="0.3">
      <c r="B27" s="15">
        <v>0.45</v>
      </c>
      <c r="C27">
        <v>25</v>
      </c>
      <c r="D27" s="15">
        <v>0.45</v>
      </c>
    </row>
    <row r="28" spans="1:4" ht="15.75" thickBot="1" x14ac:dyDescent="0.3">
      <c r="B28" s="15">
        <v>0.45</v>
      </c>
      <c r="C28">
        <v>26</v>
      </c>
      <c r="D28" s="15">
        <v>0.45</v>
      </c>
    </row>
    <row r="29" spans="1:4" ht="15.75" thickBot="1" x14ac:dyDescent="0.3">
      <c r="B29" s="15">
        <v>0.45</v>
      </c>
      <c r="C29">
        <v>27</v>
      </c>
      <c r="D29" s="15">
        <v>0.45</v>
      </c>
    </row>
    <row r="30" spans="1:4" ht="15.75" thickBot="1" x14ac:dyDescent="0.3">
      <c r="B30" s="15">
        <v>0.45</v>
      </c>
      <c r="C30">
        <v>28</v>
      </c>
      <c r="D30" s="15">
        <v>0.45</v>
      </c>
    </row>
    <row r="31" spans="1:4" ht="15.75" thickBot="1" x14ac:dyDescent="0.3">
      <c r="B31" s="15">
        <v>0.45</v>
      </c>
      <c r="C31">
        <v>29</v>
      </c>
      <c r="D31" s="15">
        <v>0.45</v>
      </c>
    </row>
    <row r="32" spans="1:4" ht="15.75" thickBot="1" x14ac:dyDescent="0.3">
      <c r="B32" s="15">
        <v>0.45</v>
      </c>
      <c r="C32">
        <v>30</v>
      </c>
      <c r="D32" s="15">
        <v>0.45</v>
      </c>
    </row>
    <row r="33" spans="2:4" ht="15.75" thickBot="1" x14ac:dyDescent="0.3">
      <c r="B33" s="15">
        <v>0.45</v>
      </c>
      <c r="C33">
        <v>31</v>
      </c>
      <c r="D33" s="15">
        <v>0.45</v>
      </c>
    </row>
    <row r="34" spans="2:4" ht="15.75" thickBot="1" x14ac:dyDescent="0.3">
      <c r="B34" s="15">
        <v>0.45</v>
      </c>
      <c r="C34">
        <v>32</v>
      </c>
      <c r="D34" s="15">
        <v>0.45</v>
      </c>
    </row>
    <row r="35" spans="2:4" ht="15.75" thickBot="1" x14ac:dyDescent="0.3">
      <c r="B35" s="15">
        <v>0.45</v>
      </c>
      <c r="C35">
        <v>33</v>
      </c>
      <c r="D35" s="15">
        <v>0.45</v>
      </c>
    </row>
    <row r="36" spans="2:4" ht="15.75" thickBot="1" x14ac:dyDescent="0.3">
      <c r="B36" s="15">
        <v>0.45</v>
      </c>
      <c r="C36">
        <v>34</v>
      </c>
      <c r="D36" s="15">
        <v>0.45</v>
      </c>
    </row>
    <row r="37" spans="2:4" ht="15.75" thickBot="1" x14ac:dyDescent="0.3">
      <c r="B37" s="15">
        <v>0.45</v>
      </c>
      <c r="C37">
        <v>35</v>
      </c>
      <c r="D37" s="15">
        <v>0.45</v>
      </c>
    </row>
    <row r="38" spans="2:4" ht="15.75" thickBot="1" x14ac:dyDescent="0.3">
      <c r="B38" s="15">
        <v>0.45</v>
      </c>
      <c r="C38">
        <v>36</v>
      </c>
      <c r="D38" s="15">
        <v>0.45</v>
      </c>
    </row>
    <row r="39" spans="2:4" ht="15.75" thickBot="1" x14ac:dyDescent="0.3">
      <c r="B39" s="15">
        <v>0.45</v>
      </c>
      <c r="C39">
        <v>37</v>
      </c>
      <c r="D39" s="15">
        <v>0.45</v>
      </c>
    </row>
    <row r="40" spans="2:4" ht="15.75" thickBot="1" x14ac:dyDescent="0.3">
      <c r="B40" s="15">
        <v>0.45</v>
      </c>
      <c r="C40">
        <v>38</v>
      </c>
      <c r="D40" s="15">
        <v>0.45</v>
      </c>
    </row>
    <row r="41" spans="2:4" ht="15.75" thickBot="1" x14ac:dyDescent="0.3">
      <c r="B41" s="15">
        <v>0.45</v>
      </c>
      <c r="C41">
        <v>39</v>
      </c>
      <c r="D41" s="15">
        <v>0.45</v>
      </c>
    </row>
    <row r="42" spans="2:4" ht="15.75" thickBot="1" x14ac:dyDescent="0.3">
      <c r="B42" s="15">
        <v>0.45</v>
      </c>
      <c r="C42">
        <v>40</v>
      </c>
      <c r="D42" s="15">
        <v>0.45</v>
      </c>
    </row>
    <row r="43" spans="2:4" ht="15.75" thickBot="1" x14ac:dyDescent="0.3">
      <c r="B43" s="15">
        <v>0.45</v>
      </c>
      <c r="C43">
        <v>41</v>
      </c>
      <c r="D43" s="15">
        <v>0.45</v>
      </c>
    </row>
    <row r="44" spans="2:4" ht="15.75" thickBot="1" x14ac:dyDescent="0.3">
      <c r="B44" s="15">
        <v>0.45</v>
      </c>
      <c r="C44">
        <v>42</v>
      </c>
      <c r="D44" s="15">
        <v>0.45</v>
      </c>
    </row>
    <row r="45" spans="2:4" ht="15.75" thickBot="1" x14ac:dyDescent="0.3">
      <c r="B45" s="15">
        <v>0.45</v>
      </c>
      <c r="C45">
        <v>43</v>
      </c>
      <c r="D45" s="15">
        <v>0.45</v>
      </c>
    </row>
    <row r="46" spans="2:4" ht="15.75" thickBot="1" x14ac:dyDescent="0.3">
      <c r="B46" s="15">
        <v>0.45</v>
      </c>
      <c r="C46">
        <v>44</v>
      </c>
      <c r="D46" s="15">
        <v>0.45</v>
      </c>
    </row>
    <row r="47" spans="2:4" ht="15.75" thickBot="1" x14ac:dyDescent="0.3">
      <c r="B47" s="15">
        <v>0.45</v>
      </c>
      <c r="C47">
        <v>45</v>
      </c>
      <c r="D47" s="15">
        <v>0.45</v>
      </c>
    </row>
    <row r="48" spans="2:4" ht="15.75" thickBot="1" x14ac:dyDescent="0.3">
      <c r="B48" s="15">
        <v>0.45</v>
      </c>
      <c r="C48">
        <v>46</v>
      </c>
      <c r="D48" s="15">
        <v>0.45</v>
      </c>
    </row>
    <row r="49" spans="2:4" ht="15.75" thickBot="1" x14ac:dyDescent="0.3">
      <c r="B49" s="15">
        <v>0.45</v>
      </c>
      <c r="C49">
        <v>47</v>
      </c>
      <c r="D49" s="15">
        <v>0.45</v>
      </c>
    </row>
    <row r="50" spans="2:4" ht="15.75" thickBot="1" x14ac:dyDescent="0.3">
      <c r="B50" s="15">
        <v>0.45</v>
      </c>
      <c r="C50">
        <v>48</v>
      </c>
      <c r="D50" s="15">
        <v>0.45</v>
      </c>
    </row>
    <row r="51" spans="2:4" ht="15.75" thickBot="1" x14ac:dyDescent="0.3">
      <c r="B51" s="15">
        <v>0.45</v>
      </c>
      <c r="C51">
        <v>49</v>
      </c>
      <c r="D51" s="15">
        <v>0.45</v>
      </c>
    </row>
    <row r="52" spans="2:4" ht="15.75" thickBot="1" x14ac:dyDescent="0.3">
      <c r="B52" s="15">
        <v>0.45</v>
      </c>
      <c r="C52">
        <v>50</v>
      </c>
      <c r="D52" s="15">
        <v>0.45</v>
      </c>
    </row>
    <row r="53" spans="2:4" ht="15.75" thickBot="1" x14ac:dyDescent="0.3">
      <c r="B53" s="15">
        <v>0.45</v>
      </c>
      <c r="C53">
        <v>51</v>
      </c>
      <c r="D53" s="15">
        <v>0.45</v>
      </c>
    </row>
    <row r="54" spans="2:4" ht="15.75" thickBot="1" x14ac:dyDescent="0.3">
      <c r="B54" s="15">
        <v>0.45</v>
      </c>
      <c r="C54">
        <v>52</v>
      </c>
      <c r="D54" s="15">
        <v>0.45</v>
      </c>
    </row>
    <row r="55" spans="2:4" ht="15.75" thickBot="1" x14ac:dyDescent="0.3">
      <c r="B55" s="15">
        <v>0.45</v>
      </c>
      <c r="C55">
        <v>53</v>
      </c>
      <c r="D55" s="15">
        <v>0.45</v>
      </c>
    </row>
    <row r="56" spans="2:4" ht="15.75" thickBot="1" x14ac:dyDescent="0.3">
      <c r="B56" s="15">
        <v>0.45</v>
      </c>
      <c r="C56">
        <v>54</v>
      </c>
      <c r="D56" s="15">
        <v>0.45</v>
      </c>
    </row>
    <row r="57" spans="2:4" ht="15.75" thickBot="1" x14ac:dyDescent="0.3">
      <c r="B57" s="15">
        <v>0.45</v>
      </c>
      <c r="C57">
        <v>55</v>
      </c>
      <c r="D57" s="15">
        <v>0.45</v>
      </c>
    </row>
    <row r="58" spans="2:4" ht="15.75" thickBot="1" x14ac:dyDescent="0.3">
      <c r="B58" s="15">
        <v>0.45</v>
      </c>
      <c r="C58">
        <v>56</v>
      </c>
      <c r="D58" s="15">
        <v>0.45</v>
      </c>
    </row>
    <row r="59" spans="2:4" ht="15.75" thickBot="1" x14ac:dyDescent="0.3">
      <c r="B59" s="15">
        <v>0.45</v>
      </c>
      <c r="C59">
        <v>57</v>
      </c>
      <c r="D59" s="15">
        <v>0.45</v>
      </c>
    </row>
    <row r="60" spans="2:4" ht="15.75" thickBot="1" x14ac:dyDescent="0.3">
      <c r="B60" s="15">
        <v>0.45</v>
      </c>
      <c r="C60">
        <v>58</v>
      </c>
      <c r="D60" s="15">
        <v>0.45</v>
      </c>
    </row>
    <row r="61" spans="2:4" ht="15.75" thickBot="1" x14ac:dyDescent="0.3">
      <c r="B61" s="15">
        <v>0.45</v>
      </c>
      <c r="C61">
        <v>59</v>
      </c>
      <c r="D61" s="15">
        <v>0.45</v>
      </c>
    </row>
    <row r="62" spans="2:4" ht="15.75" thickBot="1" x14ac:dyDescent="0.3">
      <c r="B62" s="15">
        <v>0.45</v>
      </c>
      <c r="C62">
        <v>60</v>
      </c>
      <c r="D62" s="15">
        <v>0.45</v>
      </c>
    </row>
    <row r="63" spans="2:4" ht="15.75" thickBot="1" x14ac:dyDescent="0.3">
      <c r="B63" s="15">
        <v>0.45</v>
      </c>
      <c r="C63">
        <v>61</v>
      </c>
      <c r="D63" s="15">
        <v>0.45</v>
      </c>
    </row>
    <row r="64" spans="2:4" ht="15.75" thickBot="1" x14ac:dyDescent="0.3">
      <c r="B64" s="15">
        <v>0.45</v>
      </c>
      <c r="C64">
        <v>62</v>
      </c>
      <c r="D64" s="15">
        <v>0.45</v>
      </c>
    </row>
    <row r="65" spans="2:4" ht="15.75" thickBot="1" x14ac:dyDescent="0.3">
      <c r="B65" s="15">
        <v>0.45</v>
      </c>
      <c r="C65">
        <v>63</v>
      </c>
      <c r="D65" s="15">
        <v>0.45</v>
      </c>
    </row>
    <row r="66" spans="2:4" ht="15.75" thickBot="1" x14ac:dyDescent="0.3">
      <c r="B66" s="15">
        <v>0.45</v>
      </c>
      <c r="C66">
        <v>64</v>
      </c>
      <c r="D66" s="15">
        <v>0.45</v>
      </c>
    </row>
    <row r="67" spans="2:4" ht="15.75" thickBot="1" x14ac:dyDescent="0.3">
      <c r="B67" s="15">
        <v>0.45</v>
      </c>
      <c r="C67">
        <v>65</v>
      </c>
      <c r="D67" s="15">
        <v>0.45</v>
      </c>
    </row>
    <row r="68" spans="2:4" ht="15.75" thickBot="1" x14ac:dyDescent="0.3">
      <c r="B68" s="15">
        <v>0.45</v>
      </c>
      <c r="C68">
        <v>66</v>
      </c>
      <c r="D68" s="15">
        <v>0.45</v>
      </c>
    </row>
    <row r="69" spans="2:4" ht="15.75" thickBot="1" x14ac:dyDescent="0.3">
      <c r="B69" s="15">
        <v>0.45</v>
      </c>
      <c r="C69">
        <v>67</v>
      </c>
      <c r="D69" s="15">
        <v>0.45</v>
      </c>
    </row>
    <row r="70" spans="2:4" ht="15.75" thickBot="1" x14ac:dyDescent="0.3">
      <c r="B70" s="15">
        <v>0.45</v>
      </c>
      <c r="C70">
        <v>68</v>
      </c>
      <c r="D70" s="15">
        <v>0.45</v>
      </c>
    </row>
    <row r="71" spans="2:4" ht="15.75" thickBot="1" x14ac:dyDescent="0.3">
      <c r="B71" s="15">
        <v>0.45</v>
      </c>
      <c r="C71">
        <v>69</v>
      </c>
      <c r="D71" s="15">
        <v>0.45</v>
      </c>
    </row>
    <row r="72" spans="2:4" ht="15.75" thickBot="1" x14ac:dyDescent="0.3">
      <c r="B72" s="15">
        <v>0.45</v>
      </c>
      <c r="C72">
        <v>70</v>
      </c>
      <c r="D72" s="15">
        <v>0.45</v>
      </c>
    </row>
    <row r="73" spans="2:4" ht="15.75" thickBot="1" x14ac:dyDescent="0.3">
      <c r="B73" s="15">
        <v>0.45</v>
      </c>
      <c r="C73">
        <v>71</v>
      </c>
      <c r="D73" s="15">
        <v>0.45</v>
      </c>
    </row>
    <row r="74" spans="2:4" ht="15.75" thickBot="1" x14ac:dyDescent="0.3">
      <c r="B74" s="15">
        <v>0.45</v>
      </c>
      <c r="C74">
        <v>72</v>
      </c>
      <c r="D74" s="15">
        <v>0.45</v>
      </c>
    </row>
    <row r="75" spans="2:4" ht="15.75" thickBot="1" x14ac:dyDescent="0.3">
      <c r="B75" s="15">
        <v>0.45</v>
      </c>
      <c r="C75">
        <v>73</v>
      </c>
      <c r="D75" s="15">
        <v>0.45</v>
      </c>
    </row>
    <row r="76" spans="2:4" ht="15.75" thickBot="1" x14ac:dyDescent="0.3">
      <c r="B76" s="15">
        <v>0.45</v>
      </c>
      <c r="C76">
        <v>74</v>
      </c>
      <c r="D76" s="15">
        <v>0.45</v>
      </c>
    </row>
    <row r="77" spans="2:4" ht="15.75" thickBot="1" x14ac:dyDescent="0.3">
      <c r="B77" s="15">
        <v>0.45</v>
      </c>
      <c r="C77">
        <v>75</v>
      </c>
      <c r="D77" s="15">
        <v>0.45</v>
      </c>
    </row>
    <row r="78" spans="2:4" ht="15.75" thickBot="1" x14ac:dyDescent="0.3">
      <c r="B78" s="15">
        <v>0.45</v>
      </c>
      <c r="C78">
        <v>76</v>
      </c>
      <c r="D78" s="15">
        <v>0.45</v>
      </c>
    </row>
    <row r="79" spans="2:4" ht="15.75" thickBot="1" x14ac:dyDescent="0.3">
      <c r="B79" s="15">
        <v>0.45</v>
      </c>
      <c r="C79">
        <v>77</v>
      </c>
      <c r="D79" s="15">
        <v>0.45</v>
      </c>
    </row>
    <row r="80" spans="2:4" ht="15.75" thickBot="1" x14ac:dyDescent="0.3">
      <c r="B80" s="15">
        <v>0.45</v>
      </c>
      <c r="C80">
        <v>78</v>
      </c>
      <c r="D80" s="15">
        <v>0.45</v>
      </c>
    </row>
    <row r="81" spans="2:4" ht="15.75" thickBot="1" x14ac:dyDescent="0.3">
      <c r="B81" s="15">
        <v>0.45</v>
      </c>
      <c r="C81">
        <v>79</v>
      </c>
      <c r="D81" s="15">
        <v>0.45</v>
      </c>
    </row>
    <row r="82" spans="2:4" ht="15.75" thickBot="1" x14ac:dyDescent="0.3">
      <c r="B82" s="15">
        <v>0.45</v>
      </c>
      <c r="C82">
        <v>80</v>
      </c>
      <c r="D82" s="15">
        <v>0.45</v>
      </c>
    </row>
    <row r="83" spans="2:4" ht="15.75" thickBot="1" x14ac:dyDescent="0.3">
      <c r="B83" s="15">
        <v>0.45</v>
      </c>
      <c r="C83">
        <v>81</v>
      </c>
      <c r="D83" s="15">
        <v>0.45</v>
      </c>
    </row>
    <row r="84" spans="2:4" ht="15.75" thickBot="1" x14ac:dyDescent="0.3">
      <c r="B84" s="15">
        <v>0.45</v>
      </c>
      <c r="C84">
        <v>82</v>
      </c>
      <c r="D84" s="15">
        <v>0.45</v>
      </c>
    </row>
    <row r="85" spans="2:4" ht="15.75" thickBot="1" x14ac:dyDescent="0.3">
      <c r="B85" s="15">
        <v>0.45</v>
      </c>
      <c r="C85">
        <v>83</v>
      </c>
      <c r="D85" s="15">
        <v>0.45</v>
      </c>
    </row>
    <row r="86" spans="2:4" ht="15.75" thickBot="1" x14ac:dyDescent="0.3">
      <c r="B86" s="15">
        <v>0.45</v>
      </c>
      <c r="C86">
        <v>84</v>
      </c>
      <c r="D86" s="15">
        <v>0.45</v>
      </c>
    </row>
    <row r="87" spans="2:4" ht="15.75" thickBot="1" x14ac:dyDescent="0.3">
      <c r="B87" s="15">
        <v>0.45</v>
      </c>
      <c r="C87">
        <v>85</v>
      </c>
      <c r="D87" s="15">
        <v>0.45</v>
      </c>
    </row>
    <row r="88" spans="2:4" ht="15.75" thickBot="1" x14ac:dyDescent="0.3">
      <c r="B88" s="15">
        <v>0.45</v>
      </c>
      <c r="C88">
        <v>86</v>
      </c>
      <c r="D88" s="15">
        <v>0.45</v>
      </c>
    </row>
    <row r="89" spans="2:4" ht="15.75" thickBot="1" x14ac:dyDescent="0.3">
      <c r="B89" s="15">
        <v>0.45</v>
      </c>
      <c r="C89">
        <v>87</v>
      </c>
      <c r="D89" s="15">
        <v>0.45</v>
      </c>
    </row>
    <row r="90" spans="2:4" ht="15.75" thickBot="1" x14ac:dyDescent="0.3">
      <c r="B90" s="15">
        <v>0.45</v>
      </c>
      <c r="C90">
        <v>88</v>
      </c>
      <c r="D90" s="15">
        <v>0.45</v>
      </c>
    </row>
    <row r="91" spans="2:4" ht="15.75" thickBot="1" x14ac:dyDescent="0.3">
      <c r="B91" s="15">
        <v>0.45</v>
      </c>
      <c r="C91">
        <v>89</v>
      </c>
      <c r="D91" s="15">
        <v>0.45</v>
      </c>
    </row>
    <row r="92" spans="2:4" ht="15.75" thickBot="1" x14ac:dyDescent="0.3">
      <c r="B92" s="15">
        <v>0.45</v>
      </c>
      <c r="C92">
        <v>90</v>
      </c>
      <c r="D92" s="15">
        <v>0.45</v>
      </c>
    </row>
    <row r="93" spans="2:4" ht="15.75" thickBot="1" x14ac:dyDescent="0.3">
      <c r="B93" s="15">
        <v>0.45</v>
      </c>
      <c r="C93">
        <v>91</v>
      </c>
      <c r="D93" s="15">
        <v>0.45</v>
      </c>
    </row>
    <row r="94" spans="2:4" ht="15.75" thickBot="1" x14ac:dyDescent="0.3">
      <c r="B94" s="15">
        <v>0.45</v>
      </c>
      <c r="C94">
        <v>92</v>
      </c>
      <c r="D94" s="15">
        <v>0.45</v>
      </c>
    </row>
    <row r="95" spans="2:4" ht="15.75" thickBot="1" x14ac:dyDescent="0.3">
      <c r="B95" s="15">
        <v>0.45</v>
      </c>
      <c r="C95">
        <v>93</v>
      </c>
      <c r="D95" s="15">
        <v>0.45</v>
      </c>
    </row>
    <row r="96" spans="2:4" ht="15.75" thickBot="1" x14ac:dyDescent="0.3">
      <c r="B96" s="15">
        <v>0.45</v>
      </c>
      <c r="C96">
        <v>94</v>
      </c>
      <c r="D96" s="15">
        <v>0.45</v>
      </c>
    </row>
    <row r="97" spans="2:4" ht="15.75" thickBot="1" x14ac:dyDescent="0.3">
      <c r="B97" s="15">
        <v>0.45</v>
      </c>
      <c r="C97">
        <v>95</v>
      </c>
      <c r="D97" s="15">
        <v>0.45</v>
      </c>
    </row>
    <row r="98" spans="2:4" ht="15.75" thickBot="1" x14ac:dyDescent="0.3">
      <c r="B98" s="15">
        <v>0.45</v>
      </c>
      <c r="C98">
        <v>96</v>
      </c>
      <c r="D98" s="15">
        <v>0.45</v>
      </c>
    </row>
    <row r="99" spans="2:4" ht="15.75" thickBot="1" x14ac:dyDescent="0.3">
      <c r="B99" s="15">
        <v>0.45</v>
      </c>
      <c r="C99">
        <v>97</v>
      </c>
      <c r="D99" s="15">
        <v>0.45</v>
      </c>
    </row>
    <row r="100" spans="2:4" ht="15.75" thickBot="1" x14ac:dyDescent="0.3">
      <c r="B100" s="15">
        <v>0.45</v>
      </c>
      <c r="C100">
        <v>98</v>
      </c>
      <c r="D100" s="15">
        <v>0.45</v>
      </c>
    </row>
    <row r="101" spans="2:4" ht="15.75" thickBot="1" x14ac:dyDescent="0.3">
      <c r="B101" s="15">
        <v>0.45</v>
      </c>
      <c r="C101">
        <v>99</v>
      </c>
      <c r="D101" s="15">
        <v>0.45</v>
      </c>
    </row>
    <row r="102" spans="2:4" ht="15.75" thickBot="1" x14ac:dyDescent="0.3">
      <c r="B102" s="15">
        <v>0.45</v>
      </c>
      <c r="C102">
        <v>100</v>
      </c>
      <c r="D102" s="15">
        <v>0.45</v>
      </c>
    </row>
    <row r="103" spans="2:4" ht="15.75" thickBot="1" x14ac:dyDescent="0.3">
      <c r="B103" s="15">
        <v>0.45</v>
      </c>
      <c r="C103">
        <v>101</v>
      </c>
      <c r="D103" s="15">
        <v>0.45</v>
      </c>
    </row>
    <row r="104" spans="2:4" ht="15.75" thickBot="1" x14ac:dyDescent="0.3">
      <c r="B104" s="15">
        <v>0.45</v>
      </c>
      <c r="C104">
        <v>102</v>
      </c>
      <c r="D104" s="15">
        <v>0.45</v>
      </c>
    </row>
    <row r="105" spans="2:4" ht="15.75" thickBot="1" x14ac:dyDescent="0.3">
      <c r="B105" s="15">
        <v>0.45</v>
      </c>
      <c r="C105">
        <v>103</v>
      </c>
      <c r="D105" s="15">
        <v>0.45</v>
      </c>
    </row>
    <row r="106" spans="2:4" ht="15.75" thickBot="1" x14ac:dyDescent="0.3">
      <c r="B106" s="15">
        <v>0.45</v>
      </c>
      <c r="C106">
        <v>104</v>
      </c>
      <c r="D106" s="15">
        <v>0.45</v>
      </c>
    </row>
    <row r="107" spans="2:4" ht="15.75" thickBot="1" x14ac:dyDescent="0.3">
      <c r="B107" s="15">
        <v>0.45</v>
      </c>
      <c r="C107">
        <v>105</v>
      </c>
      <c r="D107" s="15">
        <v>0.45</v>
      </c>
    </row>
    <row r="108" spans="2:4" ht="15.75" thickBot="1" x14ac:dyDescent="0.3">
      <c r="B108" s="15">
        <v>0.45</v>
      </c>
      <c r="C108">
        <v>106</v>
      </c>
      <c r="D108" s="15">
        <v>0.45</v>
      </c>
    </row>
    <row r="109" spans="2:4" ht="15.75" thickBot="1" x14ac:dyDescent="0.3">
      <c r="B109" s="15">
        <v>0.45</v>
      </c>
      <c r="C109">
        <v>107</v>
      </c>
      <c r="D109" s="15">
        <v>0.45</v>
      </c>
    </row>
    <row r="110" spans="2:4" ht="15.75" thickBot="1" x14ac:dyDescent="0.3">
      <c r="B110" s="15">
        <v>0.45</v>
      </c>
      <c r="C110">
        <v>108</v>
      </c>
      <c r="D110" s="15">
        <v>0.45</v>
      </c>
    </row>
    <row r="111" spans="2:4" ht="15.75" thickBot="1" x14ac:dyDescent="0.3">
      <c r="B111" s="15">
        <v>0.45</v>
      </c>
      <c r="C111">
        <v>109</v>
      </c>
      <c r="D111" s="15">
        <v>0.45</v>
      </c>
    </row>
    <row r="112" spans="2:4" ht="15.75" thickBot="1" x14ac:dyDescent="0.3">
      <c r="B112" s="15">
        <v>0.45</v>
      </c>
      <c r="C112">
        <v>110</v>
      </c>
      <c r="D112" s="15">
        <v>0.45</v>
      </c>
    </row>
    <row r="113" spans="2:4" ht="15.75" thickBot="1" x14ac:dyDescent="0.3">
      <c r="B113" s="15">
        <v>0.45</v>
      </c>
      <c r="C113">
        <v>111</v>
      </c>
      <c r="D113" s="15">
        <v>0.45</v>
      </c>
    </row>
    <row r="114" spans="2:4" ht="15.75" thickBot="1" x14ac:dyDescent="0.3">
      <c r="B114" s="15">
        <v>0.45</v>
      </c>
      <c r="C114">
        <v>112</v>
      </c>
      <c r="D114" s="15">
        <v>0.45</v>
      </c>
    </row>
    <row r="115" spans="2:4" ht="15.75" thickBot="1" x14ac:dyDescent="0.3">
      <c r="B115" s="15">
        <v>0.45</v>
      </c>
      <c r="C115">
        <v>113</v>
      </c>
      <c r="D115" s="15">
        <v>0.45</v>
      </c>
    </row>
    <row r="116" spans="2:4" ht="15.75" thickBot="1" x14ac:dyDescent="0.3">
      <c r="B116" s="15">
        <v>0.45</v>
      </c>
      <c r="C116">
        <v>114</v>
      </c>
      <c r="D116" s="15">
        <v>0.45</v>
      </c>
    </row>
    <row r="117" spans="2:4" ht="15.75" thickBot="1" x14ac:dyDescent="0.3">
      <c r="B117" s="15">
        <v>0.45</v>
      </c>
      <c r="C117">
        <v>115</v>
      </c>
      <c r="D117" s="15">
        <v>0.45</v>
      </c>
    </row>
    <row r="118" spans="2:4" ht="15.75" thickBot="1" x14ac:dyDescent="0.3">
      <c r="B118" s="15">
        <v>0.45</v>
      </c>
      <c r="C118">
        <v>116</v>
      </c>
      <c r="D118" s="15">
        <v>0.45</v>
      </c>
    </row>
    <row r="119" spans="2:4" ht="15.75" thickBot="1" x14ac:dyDescent="0.3">
      <c r="B119" s="15">
        <v>0.45</v>
      </c>
      <c r="C119">
        <v>117</v>
      </c>
      <c r="D119" s="15">
        <v>0.45</v>
      </c>
    </row>
    <row r="120" spans="2:4" ht="15.75" thickBot="1" x14ac:dyDescent="0.3">
      <c r="B120" s="15">
        <v>0.45</v>
      </c>
      <c r="C120">
        <v>118</v>
      </c>
      <c r="D120" s="15">
        <v>0.45</v>
      </c>
    </row>
    <row r="121" spans="2:4" ht="15.75" thickBot="1" x14ac:dyDescent="0.3">
      <c r="B121" s="15">
        <v>0.45</v>
      </c>
      <c r="C121">
        <v>119</v>
      </c>
      <c r="D121" s="15">
        <v>0.45</v>
      </c>
    </row>
    <row r="122" spans="2:4" ht="15.75" thickBot="1" x14ac:dyDescent="0.3">
      <c r="B122" s="15">
        <v>0.45</v>
      </c>
      <c r="C122">
        <v>120</v>
      </c>
      <c r="D122" s="15">
        <v>0.45</v>
      </c>
    </row>
    <row r="123" spans="2:4" ht="15.75" thickBot="1" x14ac:dyDescent="0.3">
      <c r="B123" s="15">
        <v>0.45</v>
      </c>
      <c r="C123">
        <v>121</v>
      </c>
      <c r="D123" s="15">
        <v>0.45</v>
      </c>
    </row>
    <row r="124" spans="2:4" ht="15.75" thickBot="1" x14ac:dyDescent="0.3">
      <c r="B124" s="15">
        <v>0.45</v>
      </c>
      <c r="C124">
        <v>122</v>
      </c>
      <c r="D124" s="15">
        <v>0.45</v>
      </c>
    </row>
    <row r="125" spans="2:4" ht="15.75" thickBot="1" x14ac:dyDescent="0.3">
      <c r="B125" s="15">
        <v>0.45</v>
      </c>
      <c r="C125">
        <v>123</v>
      </c>
      <c r="D125" s="15">
        <v>0.45</v>
      </c>
    </row>
    <row r="126" spans="2:4" ht="15.75" thickBot="1" x14ac:dyDescent="0.3">
      <c r="B126" s="15">
        <v>0.45</v>
      </c>
      <c r="C126">
        <v>124</v>
      </c>
      <c r="D126" s="15">
        <v>0.45</v>
      </c>
    </row>
    <row r="127" spans="2:4" ht="15.75" thickBot="1" x14ac:dyDescent="0.3">
      <c r="B127" s="15">
        <v>0.45</v>
      </c>
      <c r="C127">
        <v>125</v>
      </c>
      <c r="D127" s="15">
        <v>0.45</v>
      </c>
    </row>
    <row r="128" spans="2:4" ht="15.75" thickBot="1" x14ac:dyDescent="0.3">
      <c r="B128" s="15">
        <v>0.45</v>
      </c>
      <c r="C128">
        <v>126</v>
      </c>
      <c r="D128" s="15">
        <v>0.45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PERIODO SUPERIOR A 1 AÑO</vt:lpstr>
      <vt:lpstr>PERIODO INFERIOR A 1 AÑO</vt:lpstr>
      <vt:lpstr>AÑOS</vt:lpstr>
      <vt:lpstr>COEFICIENTES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FERNANDEZ FERNANDEZ, RAMON</dc:creator>
  <cp:lastModifiedBy>GURREA MARTINEZ, ALMUDENA</cp:lastModifiedBy>
  <dcterms:created xsi:type="dcterms:W3CDTF">2022-01-07T12:19:41Z</dcterms:created>
  <dcterms:modified xsi:type="dcterms:W3CDTF">2022-02-03T10:01:26Z</dcterms:modified>
</cp:coreProperties>
</file>