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7620" tabRatio="853" firstSheet="1" activeTab="1"/>
  </bookViews>
  <sheets>
    <sheet name="Últimas novedades" sheetId="18" r:id="rId1"/>
    <sheet name="Instrucciones" sheetId="1" r:id="rId2"/>
    <sheet name="F.1.1.1" sheetId="2" r:id="rId3"/>
    <sheet name="intereses deuda" sheetId="3" r:id="rId4"/>
    <sheet name="anexo IB 5" sheetId="19" r:id="rId5"/>
    <sheet name="ajuste GPA" sheetId="4" r:id="rId6"/>
    <sheet name="ajuste DIPA" sheetId="5" r:id="rId7"/>
    <sheet name="ajuste PIE" sheetId="6" r:id="rId8"/>
    <sheet name="ajuste recaud." sheetId="7" r:id="rId9"/>
    <sheet name="ajuste arrend.fin." sheetId="8" r:id="rId10"/>
    <sheet name="ajuste intereses" sheetId="9" r:id="rId11"/>
    <sheet name="anexo B12" sheetId="10" r:id="rId12"/>
    <sheet name="EP F11.B1" sheetId="11" r:id="rId13"/>
    <sheet name="RG.F11.B2" sheetId="12" r:id="rId14"/>
    <sheet name="F.2.1" sheetId="13" r:id="rId15"/>
    <sheet name="F.3.0" sheetId="14" r:id="rId16"/>
    <sheet name="F.3.2" sheetId="15" r:id="rId17"/>
    <sheet name="F.3.3" sheetId="16" r:id="rId18"/>
    <sheet name="F.4.0" sheetId="17" r:id="rId19"/>
  </sheets>
  <definedNames>
    <definedName name="__xlnm_Print_Area">F.1.1.1!$A$1:$N$33</definedName>
    <definedName name="__xlnm_Print_Area_1">#REF!</definedName>
    <definedName name="__xlnm_Print_Area_2">#REF!</definedName>
    <definedName name="__xlnm_Print_Area_3">#REF!</definedName>
    <definedName name="__xlnm_Print_Area_4">#REF!</definedName>
    <definedName name="__xlnm_Print_Area_5">#REF!</definedName>
    <definedName name="__xlnm_Print_Titles">#REF!</definedName>
    <definedName name="__xlnm_Print_Titles_1">#REF!</definedName>
    <definedName name="__xlnm_Print_Titles_2">#REF!</definedName>
    <definedName name="__xlnm_Print_Titles_3">#REF!</definedName>
    <definedName name="AA_PP_">'anexo B12'!$K$25:$K$29</definedName>
    <definedName name="ADM_PUB_">'anexo B12'!$K$42+'anexo B12'!$K$25:$K$29</definedName>
    <definedName name="_xlnm.Print_Area" localSheetId="2">F.1.1.1!$A$1:$N$33</definedName>
    <definedName name="Z_AB32D943_F3B1_45D3_B324_4B2A6EDC3113__wvu_Cols">#REF!</definedName>
    <definedName name="Z_AB32D943_F3B1_45D3_B324_4B2A6EDC3113__wvu_PrintArea">F.1.1.1!$A$6:$M$31</definedName>
    <definedName name="Z_AB32D943_F3B1_45D3_B324_4B2A6EDC3113__wvu_PrintArea_1">#REF!</definedName>
    <definedName name="Z_AB32D943_F3B1_45D3_B324_4B2A6EDC3113__wvu_PrintArea_2">#REF!</definedName>
    <definedName name="Z_AB32D943_F3B1_45D3_B324_4B2A6EDC3113__wvu_PrintArea_3">#REF!</definedName>
    <definedName name="Z_AB32D943_F3B1_45D3_B324_4B2A6EDC3113__wvu_PrintArea_4">#REF!</definedName>
    <definedName name="Z_AB32D943_F3B1_45D3_B324_4B2A6EDC3113__wvu_PrintArea_5">#REF!</definedName>
    <definedName name="Z_AB32D943_F3B1_45D3_B324_4B2A6EDC3113__wvu_PrintTitles">#REF!</definedName>
    <definedName name="Z_AB32D943_F3B1_45D3_B324_4B2A6EDC3113__wvu_PrintTitles_1">#REF!</definedName>
    <definedName name="Z_AB32D943_F3B1_45D3_B324_4B2A6EDC3113__wvu_PrintTitles_2">#REF!</definedName>
    <definedName name="Z_AB32D943_F3B1_45D3_B324_4B2A6EDC3113__wvu_PrintTitles_3">#REF!</definedName>
    <definedName name="Z_AB32D943_F3B1_45D3_B324_4B2A6EDC3113__wvu_PrintTitles_4">#REF!</definedName>
    <definedName name="Z_B4BF57C8_B795_4D8B_92E9_5EFCC2F79989__wvu_Cols">#REF!</definedName>
    <definedName name="Z_B4BF57C8_B795_4D8B_92E9_5EFCC2F79989__wvu_PrintArea">F.1.1.1!$A$6:$M$31</definedName>
    <definedName name="Z_B4BF57C8_B795_4D8B_92E9_5EFCC2F79989__wvu_PrintArea_1">#REF!</definedName>
    <definedName name="Z_B4BF57C8_B795_4D8B_92E9_5EFCC2F79989__wvu_PrintArea_2">#REF!</definedName>
    <definedName name="Z_B4BF57C8_B795_4D8B_92E9_5EFCC2F79989__wvu_PrintArea_3">#REF!</definedName>
    <definedName name="Z_B4BF57C8_B795_4D8B_92E9_5EFCC2F79989__wvu_PrintArea_4">#REF!</definedName>
    <definedName name="Z_B4BF57C8_B795_4D8B_92E9_5EFCC2F79989__wvu_PrintArea_5">#REF!</definedName>
    <definedName name="Z_B4BF57C8_B795_4D8B_92E9_5EFCC2F79989__wvu_PrintTitles">#REF!</definedName>
    <definedName name="Z_B4BF57C8_B795_4D8B_92E9_5EFCC2F79989__wvu_PrintTitles_1">#REF!</definedName>
    <definedName name="Z_B4BF57C8_B795_4D8B_92E9_5EFCC2F79989__wvu_PrintTitles_2">#REF!</definedName>
    <definedName name="Z_B4BF57C8_B795_4D8B_92E9_5EFCC2F79989__wvu_PrintTitles_3">#REF!</definedName>
    <definedName name="Z_B4BF57C8_B795_4D8B_92E9_5EFCC2F79989__wvu_PrintTitles_4">#REF!</definedName>
  </definedNames>
  <calcPr calcId="114210" iterate="1"/>
</workbook>
</file>

<file path=xl/calcChain.xml><?xml version="1.0" encoding="utf-8"?>
<calcChain xmlns="http://schemas.openxmlformats.org/spreadsheetml/2006/main">
  <c r="F5" i="6"/>
  <c r="E13"/>
  <c r="F4"/>
  <c r="D13"/>
  <c r="D9" i="11"/>
  <c r="D10"/>
  <c r="D11"/>
  <c r="C7" i="7"/>
  <c r="D7"/>
  <c r="E7"/>
  <c r="B7"/>
  <c r="G7"/>
  <c r="C8"/>
  <c r="D8"/>
  <c r="E8"/>
  <c r="B8"/>
  <c r="G8"/>
  <c r="D15" i="11"/>
  <c r="C9" i="7"/>
  <c r="D9"/>
  <c r="E9"/>
  <c r="B9"/>
  <c r="G9"/>
  <c r="D16" i="11"/>
  <c r="I13" i="9"/>
  <c r="K13"/>
  <c r="K26"/>
  <c r="I14"/>
  <c r="K14"/>
  <c r="I15"/>
  <c r="K15"/>
  <c r="I16"/>
  <c r="K16"/>
  <c r="I17"/>
  <c r="K17"/>
  <c r="I18"/>
  <c r="K18"/>
  <c r="I19"/>
  <c r="K19"/>
  <c r="I20"/>
  <c r="K20"/>
  <c r="I21"/>
  <c r="K21"/>
  <c r="I22"/>
  <c r="K22"/>
  <c r="I23"/>
  <c r="K23"/>
  <c r="I24"/>
  <c r="K24"/>
  <c r="I25"/>
  <c r="K25"/>
  <c r="I33"/>
  <c r="K33"/>
  <c r="I34"/>
  <c r="K34"/>
  <c r="I35"/>
  <c r="K35"/>
  <c r="I36"/>
  <c r="K36"/>
  <c r="I37"/>
  <c r="K37"/>
  <c r="I38"/>
  <c r="K38"/>
  <c r="I39"/>
  <c r="K39"/>
  <c r="I40"/>
  <c r="K40"/>
  <c r="I41"/>
  <c r="K41"/>
  <c r="I42"/>
  <c r="K42"/>
  <c r="I43"/>
  <c r="K43"/>
  <c r="I44"/>
  <c r="K44"/>
  <c r="I45"/>
  <c r="K45"/>
  <c r="F13"/>
  <c r="J13"/>
  <c r="F14"/>
  <c r="J14"/>
  <c r="F15"/>
  <c r="J15"/>
  <c r="F16"/>
  <c r="J16"/>
  <c r="F17"/>
  <c r="J17"/>
  <c r="F18"/>
  <c r="J18"/>
  <c r="F19"/>
  <c r="J19"/>
  <c r="F20"/>
  <c r="J20"/>
  <c r="F21"/>
  <c r="J21"/>
  <c r="F22"/>
  <c r="J22"/>
  <c r="F23"/>
  <c r="J23"/>
  <c r="F24"/>
  <c r="J24"/>
  <c r="F25"/>
  <c r="J25"/>
  <c r="F33"/>
  <c r="J33"/>
  <c r="J46"/>
  <c r="F34"/>
  <c r="J34"/>
  <c r="F35"/>
  <c r="J35"/>
  <c r="F36"/>
  <c r="J36"/>
  <c r="F37"/>
  <c r="J37"/>
  <c r="F38"/>
  <c r="J38"/>
  <c r="F39"/>
  <c r="J39"/>
  <c r="F40"/>
  <c r="J40"/>
  <c r="F41"/>
  <c r="J41"/>
  <c r="F42"/>
  <c r="J42"/>
  <c r="F43"/>
  <c r="J43"/>
  <c r="F44"/>
  <c r="J44"/>
  <c r="F45"/>
  <c r="J45"/>
  <c r="C16" i="12"/>
  <c r="C24"/>
  <c r="C10"/>
  <c r="C25"/>
  <c r="C34"/>
  <c r="D8" i="16"/>
  <c r="F6" i="6"/>
  <c r="F13"/>
  <c r="D19" i="11"/>
  <c r="F7" i="6"/>
  <c r="F8"/>
  <c r="F9"/>
  <c r="F10"/>
  <c r="F11"/>
  <c r="D18" i="11"/>
  <c r="H5" i="4"/>
  <c r="I5"/>
  <c r="D16" i="12"/>
  <c r="D19"/>
  <c r="D24"/>
  <c r="D10"/>
  <c r="D25" i="19"/>
  <c r="E25"/>
  <c r="E27"/>
  <c r="F25"/>
  <c r="G25"/>
  <c r="C25"/>
  <c r="F18" i="4"/>
  <c r="G18"/>
  <c r="E18"/>
  <c r="F12" i="6"/>
  <c r="D17" i="11"/>
  <c r="E43" i="12"/>
  <c r="D36"/>
  <c r="G8" i="16"/>
  <c r="G24"/>
  <c r="C9" i="15"/>
  <c r="D9"/>
  <c r="D24"/>
  <c r="F24"/>
  <c r="H16" i="4"/>
  <c r="I16"/>
  <c r="J13" i="8"/>
  <c r="J14"/>
  <c r="J15"/>
  <c r="J12"/>
  <c r="J6"/>
  <c r="J7"/>
  <c r="J19"/>
  <c r="J8"/>
  <c r="J5"/>
  <c r="H15"/>
  <c r="H14"/>
  <c r="H13"/>
  <c r="H12"/>
  <c r="H8"/>
  <c r="H7"/>
  <c r="H6"/>
  <c r="H17"/>
  <c r="D33" i="11"/>
  <c r="H5" i="8"/>
  <c r="D24" i="16"/>
  <c r="C6" i="17"/>
  <c r="B8" i="16"/>
  <c r="G30" i="15"/>
  <c r="B9"/>
  <c r="D48" i="12"/>
  <c r="F8" i="16"/>
  <c r="F24"/>
  <c r="C28" i="12"/>
  <c r="B5"/>
  <c r="C5" i="11"/>
  <c r="H50" i="10"/>
  <c r="J49"/>
  <c r="J48"/>
  <c r="J47"/>
  <c r="J46"/>
  <c r="J45"/>
  <c r="J44"/>
  <c r="J43"/>
  <c r="J42"/>
  <c r="J41"/>
  <c r="J40"/>
  <c r="J39"/>
  <c r="J38"/>
  <c r="J37"/>
  <c r="J36"/>
  <c r="J35"/>
  <c r="J34"/>
  <c r="J33"/>
  <c r="J32"/>
  <c r="J31"/>
  <c r="J30"/>
  <c r="J29"/>
  <c r="J28"/>
  <c r="J27"/>
  <c r="J26"/>
  <c r="J25"/>
  <c r="J24"/>
  <c r="J23"/>
  <c r="J22"/>
  <c r="J21"/>
  <c r="J20"/>
  <c r="J19"/>
  <c r="J18"/>
  <c r="J17"/>
  <c r="L29"/>
  <c r="D33" i="12"/>
  <c r="J16" i="10"/>
  <c r="J15"/>
  <c r="L25"/>
  <c r="D29" i="12"/>
  <c r="J14" i="10"/>
  <c r="L27"/>
  <c r="D31" i="12"/>
  <c r="J13" i="10"/>
  <c r="J12"/>
  <c r="J11"/>
  <c r="C10"/>
  <c r="J10"/>
  <c r="L26"/>
  <c r="J9"/>
  <c r="I4" i="5"/>
  <c r="D37" i="11"/>
  <c r="I17" i="4"/>
  <c r="I15"/>
  <c r="H15"/>
  <c r="D9" i="3"/>
  <c r="D9" i="12"/>
  <c r="H31" i="2"/>
  <c r="H18"/>
  <c r="H18" i="4"/>
  <c r="I18"/>
  <c r="L28" i="10"/>
  <c r="D32" i="12"/>
  <c r="C24" i="15"/>
  <c r="D30" i="12"/>
  <c r="D28"/>
  <c r="K46" i="9"/>
  <c r="G10" i="7"/>
  <c r="D14" i="11"/>
  <c r="F10" i="7"/>
  <c r="C7" i="9"/>
  <c r="L30" i="10"/>
  <c r="J26" i="9"/>
  <c r="A7"/>
  <c r="E7"/>
  <c r="D20" i="11"/>
  <c r="C8" i="16"/>
  <c r="C45" i="12"/>
  <c r="D25"/>
  <c r="J50" i="10"/>
  <c r="D31" i="11"/>
  <c r="C50" i="10"/>
  <c r="D39" i="11"/>
  <c r="D34" i="12"/>
  <c r="D45"/>
  <c r="J8" i="16"/>
  <c r="J24"/>
  <c r="D40" i="11"/>
  <c r="E8" i="16"/>
  <c r="C24"/>
  <c r="H8"/>
  <c r="H24"/>
  <c r="J30"/>
  <c r="B34"/>
  <c r="E24"/>
  <c r="E9" i="15"/>
  <c r="D41" i="11"/>
  <c r="B18" i="17"/>
  <c r="J31" i="16"/>
  <c r="B19" i="17"/>
  <c r="J32" i="16"/>
  <c r="B20" i="17"/>
  <c r="B36" i="16"/>
  <c r="E24" i="15"/>
  <c r="G9"/>
  <c r="G24"/>
  <c r="B33"/>
  <c r="G29"/>
</calcChain>
</file>

<file path=xl/comments1.xml><?xml version="1.0" encoding="utf-8"?>
<comments xmlns="http://schemas.openxmlformats.org/spreadsheetml/2006/main">
  <authors>
    <author/>
  </authors>
  <commentList>
    <comment ref="A3" authorId="0">
      <text>
        <r>
          <rPr>
            <sz val="10"/>
            <rFont val="Arial"/>
            <family val="2"/>
            <charset val="1"/>
          </rPr>
          <t>Se han protegido aquellas celdas en las que no corresponde introducir dato alguno.
Si se desea desproteger alguna hoja (pestaña) en concreto para introducir datos directamente, ir a  "Herramientas" → "Proteger" → "Desproteger hoja"</t>
        </r>
      </text>
    </comment>
  </commentList>
</comments>
</file>

<file path=xl/comments2.xml><?xml version="1.0" encoding="utf-8"?>
<comments xmlns="http://schemas.openxmlformats.org/spreadsheetml/2006/main">
  <authors>
    <author/>
  </authors>
  <commentList>
    <comment ref="D3" authorId="0">
      <text>
        <r>
          <rPr>
            <sz val="10"/>
            <rFont val="Arial"/>
            <family val="2"/>
            <charset val="1"/>
          </rPr>
          <t>Introducir en esta hoja únicamente el importe de obligaciones reconocidas en 2013 e imputadas a los conceptos presupuestarios 301, 311, 321, 331 y 357</t>
        </r>
      </text>
    </comment>
  </commentList>
</comments>
</file>

<file path=xl/comments3.xml><?xml version="1.0" encoding="utf-8"?>
<comments xmlns="http://schemas.openxmlformats.org/spreadsheetml/2006/main">
  <authors>
    <author/>
  </authors>
  <commentList>
    <comment ref="A3" authorId="0">
      <text>
        <r>
          <rPr>
            <sz val="14"/>
            <color indexed="81"/>
            <rFont val="Arial"/>
            <family val="2"/>
          </rPr>
          <t xml:space="preserve">El cálculo de este ajuste debe incluir, según la nueva aplicación de captura del MInisterio, solo las cantidades registradas en la cuenta 413 (operaciones pendientes de aplicar al presupuesto).
</t>
        </r>
        <r>
          <rPr>
            <b/>
            <sz val="14"/>
            <color indexed="81"/>
            <rFont val="Arial"/>
            <family val="2"/>
          </rPr>
          <t>De existir otros gastos pendientes de aplicación que no estén recogidos en la 413</t>
        </r>
        <r>
          <rPr>
            <sz val="14"/>
            <color indexed="81"/>
            <rFont val="Arial"/>
            <family val="2"/>
          </rPr>
          <t xml:space="preserve">, por no estar reflejados en contabilidad o por aparecer solo en la 555 (pagos pendientes de aplicación), sus importes acumulados a 31 de diciembre de cada ejercicio </t>
        </r>
        <r>
          <rPr>
            <b/>
            <sz val="14"/>
            <color indexed="81"/>
            <rFont val="Arial"/>
            <family val="2"/>
          </rPr>
          <t>habrá que reflejarlos en el apartado "Otros ajustes"</t>
        </r>
        <r>
          <rPr>
            <sz val="14"/>
            <color indexed="81"/>
            <rFont val="Arial"/>
            <family val="2"/>
          </rPr>
          <t>, tanto de la Estabilidad Presupuestaria como de la Regla de Gasto.
La hoja de cálculo traslada automáticamente el resultados de los ajustes a EP y RG.</t>
        </r>
        <r>
          <rPr>
            <sz val="11"/>
            <color indexed="81"/>
            <rFont val="Arial"/>
            <family val="2"/>
          </rPr>
          <t xml:space="preserve">
</t>
        </r>
      </text>
    </comment>
  </commentList>
</comments>
</file>

<file path=xl/comments4.xml><?xml version="1.0" encoding="utf-8"?>
<comments xmlns="http://schemas.openxmlformats.org/spreadsheetml/2006/main">
  <authors>
    <author>FERNANDEZ FERNANDEZ, RAMON</author>
  </authors>
  <commentList>
    <comment ref="E4" authorId="0">
      <text>
        <r>
          <rPr>
            <sz val="11"/>
            <color indexed="81"/>
            <rFont val="Arial"/>
            <family val="2"/>
          </rPr>
          <t>Al ser negativa la liquidación de la PIE 2017, este importe siempre tendrá signo negativo. Si fuera positiva, no procederá ningún ajuste correspondiente a la PIE de 2017.</t>
        </r>
      </text>
    </comment>
  </commentList>
</comments>
</file>

<file path=xl/comments5.xml><?xml version="1.0" encoding="utf-8"?>
<comments xmlns="http://schemas.openxmlformats.org/spreadsheetml/2006/main">
  <authors>
    <author/>
  </authors>
  <commentList>
    <comment ref="A4" authorId="0">
      <text>
        <r>
          <rPr>
            <sz val="10"/>
            <rFont val="Arial"/>
            <family val="2"/>
            <charset val="1"/>
          </rPr>
          <t>El cálculo del ajuste es diferente al que se hace en el Presupuesto (% recaudación total sobre previsiones). Sólo se aplica al ejercicio que se liquida.</t>
        </r>
      </text>
    </comment>
  </commentList>
</comments>
</file>

<file path=xl/comments6.xml><?xml version="1.0" encoding="utf-8"?>
<comments xmlns="http://schemas.openxmlformats.org/spreadsheetml/2006/main">
  <authors>
    <author/>
  </authors>
  <commentList>
    <comment ref="H8" authorId="0">
      <text>
        <r>
          <rPr>
            <sz val="12"/>
            <rFont val="Arial"/>
            <family val="2"/>
          </rPr>
          <t xml:space="preserve">Será el </t>
        </r>
        <r>
          <rPr>
            <b/>
            <u/>
            <sz val="12"/>
            <color indexed="81"/>
            <rFont val="Arial"/>
            <family val="2"/>
          </rPr>
          <t>importe en caja</t>
        </r>
        <r>
          <rPr>
            <sz val="12"/>
            <rFont val="Arial"/>
            <family val="2"/>
          </rPr>
          <t xml:space="preserve"> obtenido en cada período de la UE o de una Administración Pública para financiar los gastos a los que se refieren los apartados anteriores. Los ingresos pueden haberse obtenido en un período distinto al de realización del gasto que financian. En este sentido, se señalará el ejercicio o ejercicios en que se obtienen los ingresos afectados así como su importe.</t>
        </r>
      </text>
    </comment>
  </commentList>
</comments>
</file>

<file path=xl/comments7.xml><?xml version="1.0" encoding="utf-8"?>
<comments xmlns="http://schemas.openxmlformats.org/spreadsheetml/2006/main">
  <authors>
    <author/>
    <author>FERNANDEZ FERNANDEZ, RAMON</author>
  </authors>
  <commentList>
    <comment ref="B9" authorId="0">
      <text>
        <r>
          <rPr>
            <sz val="8"/>
            <color indexed="81"/>
            <rFont val="Arial"/>
            <family val="2"/>
          </rPr>
          <t>Introducir manualmente la suma de los capítulos 1 al 7 de gastos (sin incluir los intereses de la deuda) correspondientes a la liquidación 2018, así como el importe de otros ajustes distintos del de GPA.</t>
        </r>
      </text>
    </comment>
    <comment ref="B29" authorId="0">
      <text>
        <r>
          <rPr>
            <sz val="10"/>
            <rFont val="Arial"/>
            <family val="2"/>
            <charset val="1"/>
          </rPr>
          <t>Introducir los gastos financiados con fondos finalistas correspondientes a la liquidación 2018 CON SIGNO NEGATIVO</t>
        </r>
      </text>
    </comment>
    <comment ref="D29" authorId="0">
      <text>
        <r>
          <rPr>
            <sz val="10"/>
            <rFont val="Arial"/>
            <family val="2"/>
            <charset val="1"/>
          </rPr>
          <t>Datos ya introducidos en la pestaña "anexo B12"</t>
        </r>
      </text>
    </comment>
    <comment ref="C36" authorId="1">
      <text>
        <r>
          <rPr>
            <b/>
            <sz val="8"/>
            <color indexed="81"/>
            <rFont val="Tahoma"/>
            <family val="2"/>
          </rPr>
          <t>INTRODUCIR LA CIFRA DE IFS PROPIAS EJECUTADAS EN 2018 CON SIGNO POSITIVO.</t>
        </r>
      </text>
    </comment>
    <comment ref="D36" authorId="1">
      <text>
        <r>
          <rPr>
            <b/>
            <sz val="8"/>
            <color indexed="81"/>
            <rFont val="Tahoma"/>
            <family val="2"/>
          </rPr>
          <t>EL DATO DE 2019 NO SE INTRODUCE AQUÍ, SINO EN LAS CELDAS E40, E41 y E42</t>
        </r>
        <r>
          <rPr>
            <sz val="9"/>
            <color indexed="81"/>
            <rFont val="Tahoma"/>
            <family val="2"/>
          </rPr>
          <t xml:space="preserve">
</t>
        </r>
      </text>
    </comment>
    <comment ref="E40" authorId="1">
      <text>
        <r>
          <rPr>
            <b/>
            <sz val="9"/>
            <color indexed="81"/>
            <rFont val="Tahoma"/>
            <family val="2"/>
          </rPr>
          <t>Introducir el importe de las obligaciones reconocidas en 2019 por cada IFS propia con signo negativo</t>
        </r>
        <r>
          <rPr>
            <sz val="9"/>
            <color indexed="81"/>
            <rFont val="Tahoma"/>
            <family val="2"/>
          </rPr>
          <t xml:space="preserve">
</t>
        </r>
      </text>
    </comment>
    <comment ref="C53" authorId="1">
      <text>
        <r>
          <rPr>
            <b/>
            <sz val="9"/>
            <color indexed="81"/>
            <rFont val="Tahoma"/>
            <family val="2"/>
          </rPr>
          <t xml:space="preserve">introducir, en su caso los importes de los aumentos y disminuciones resultantes en 2019
</t>
        </r>
      </text>
    </comment>
    <comment ref="B54" authorId="0">
      <text>
        <r>
          <rPr>
            <sz val="10"/>
            <rFont val="Arial"/>
            <family val="2"/>
            <charset val="1"/>
          </rPr>
          <t>Introducir los importes obtenidos en 2016 como consecuencia de cambios normativos permanentes</t>
        </r>
      </text>
    </comment>
  </commentList>
</comments>
</file>

<file path=xl/comments8.xml><?xml version="1.0" encoding="utf-8"?>
<comments xmlns="http://schemas.openxmlformats.org/spreadsheetml/2006/main">
  <authors>
    <author>FERNANDEZ FERNANDEZ, RAMON</author>
  </authors>
  <commentList>
    <comment ref="J28" authorId="0">
      <text>
        <r>
          <rPr>
            <b/>
            <sz val="8"/>
            <color indexed="81"/>
            <rFont val="Tahoma"/>
            <family val="2"/>
          </rPr>
          <t>Introducir manualmente, aunque en la aplicación de captura de la Liquidación de 2019, vendrá reflejada esa cantidad si consta en PEFEL</t>
        </r>
        <r>
          <rPr>
            <b/>
            <sz val="9"/>
            <color indexed="81"/>
            <rFont val="Tahoma"/>
            <family val="2"/>
          </rPr>
          <t xml:space="preserve">
</t>
        </r>
      </text>
    </comment>
  </commentList>
</comments>
</file>

<file path=xl/sharedStrings.xml><?xml version="1.0" encoding="utf-8"?>
<sst xmlns="http://schemas.openxmlformats.org/spreadsheetml/2006/main" count="648" uniqueCount="535">
  <si>
    <t>Introducir en las celdas sombreadas en amarillo los intereres devengados en 2018 con vencimiento en 2019 así como aquellos devengados en 2019 con vencimiento en 2020. La hoja hace automáticamente el calculo del ajuste y lo traslada a la estabilidad presupuestaria.</t>
  </si>
  <si>
    <t>Introducir el dato de la suma de los capítulos 1 al 7 de la Liquidación 2018 así como los ajustes SEC de la Liquidación de 2018.</t>
  </si>
  <si>
    <t>Introducir manualmente el importe del gasto financiado con fondos finalistas en 2018.</t>
  </si>
  <si>
    <t>Se obtiene de forma automática el gasto subvencionado con fondos finalistas en 2019, a partir del anexo B12.</t>
  </si>
  <si>
    <t>Introducir los incrementos y/o disminuciones permanentes de recaudación obtenidos en 2019 por cambios normativos que se han materializado en el ejercicio</t>
  </si>
  <si>
    <t>Introducir los importes de gasto en inversiones financieramente sostenibles realizadas en 2018 y en 2019 (solo las financiadas con Remanente de Tesorería propio, no las financiadas mediante subvención de la Diputación ni las financiadas con otro tipo de recursos que no sea el superávit de la Liquidación del año anterior en aplicación de la DA 6ª de la Ley Orgánica de Estabilidad Presupuestaria) ¡OJO! EL IMPORTE DE LAS IFS PROPIAS DE 2017 SE INTRODUCE EN POSITIVO Y EL DE LAS IFS PROPIAS DE 2018 EN NEGATIVO.</t>
  </si>
  <si>
    <t>Introducir los ajustes por operaciones internas a aplicar en 2019 (solo para EELL con entes dependientes).</t>
  </si>
  <si>
    <t>Introducir datos relativos al Plan Económico-Financiero vigente, en su caso, en 2019. Son datos puramente informativos que se pueden obviar e introducir directamente en la aplicación de captura del MINHAFP.</t>
  </si>
  <si>
    <t>Se calcula de forma automática el Límite de la Regla de Gasto y el Gasto computable 2019 de la entidad matriz. En el caso de existir entes dependientes se deberán incluir manualmente los datos en las filas 9 y siguientes.</t>
  </si>
  <si>
    <t>Cierre de comunicación de la Liquidación 2019 a través del formulario F.4.0.</t>
  </si>
  <si>
    <t>Calcula el ajuste por devolución de la liquidación negativa (ajuste PIE) de la PIE 2008, 2009, 2011, 2012, 2013, 2014, 2015, 2016 y 2017.</t>
  </si>
  <si>
    <t>Obtención directa del ajuste por recaudación aplicable a la liquidación de 2019</t>
  </si>
  <si>
    <t>IMPORTE DEVUELTO EN 2019</t>
  </si>
  <si>
    <t>días de 2020</t>
  </si>
  <si>
    <t>Liquidación del Ejercicio 2019</t>
  </si>
  <si>
    <t>Liquidación
Ejercicio 2018 (1)Obligaciones Reconocidas</t>
  </si>
  <si>
    <t>Liquidación     Ejercicio 2019 Obligaciones Reconocidas</t>
  </si>
  <si>
    <t xml:space="preserve">Detalle de disminución del gasto computable por INVERSIONES FINANCIERAMENTE SOSTENIBLES EN 2019: </t>
  </si>
  <si>
    <t>OBLIGACIONES RECONOCIDAS EN 2019</t>
  </si>
  <si>
    <t>Descripción de la inversión (financiada con el superávit de 2017 o 2018)</t>
  </si>
  <si>
    <t>Nuevo depósito de agua (superávit 2017)</t>
  </si>
  <si>
    <t>Velódromo (superávit 2018)</t>
  </si>
  <si>
    <t>TOTAL INVERSIONES FINANCIERAMENTE SOSTENIBLES PROPIAS (O.R. EN 2019)</t>
  </si>
  <si>
    <t>Importe 
Incr(+)/dismin(-) en Liquidación 2019</t>
  </si>
  <si>
    <t>(1) Se incluirán los datos correspondientes al informe de evaluación de la Liquidación 2018</t>
  </si>
  <si>
    <t>(2) Del Capitulo 3 de gastos financieros únicamente se agregaran los gastos de emisión, formalización, modificación y cancelación de préstamos, deudas y otras operaciones financieras, así como los gastos por ejecución de avales. Subconceptos (301-311-321-331-357). El importe total figura en la hoja de cálculo "Intereses deuda", debiendo recoger las cuantías que figuran en la "Liquidación 2018"</t>
  </si>
  <si>
    <t>Se obtiene de forma automática, dando como resultado el CUMPLIMIENTO o INCUMPLIMIENTO DE LA ESTABILIDAD PRESUPUESTARIA Y DE LA REGLA DE GASTO.</t>
  </si>
  <si>
    <t>CORPORACIÓN LOCAL. TOTAL GRUPO ADMINISTRACIÓN PÚBLICA</t>
  </si>
  <si>
    <t>APLICACIÓN ECONÓMICA</t>
  </si>
  <si>
    <t>GRUPO DE PROGRAMA</t>
  </si>
  <si>
    <t>Límite de la Regla Gasto 
(5)=(2)+(3)</t>
  </si>
  <si>
    <t>Gasto computable del ejercicio (sin descontar IFS)</t>
  </si>
  <si>
    <t>http://www.minhafp.gob.es/Documentacion/Publico/DGCFEL/InstruccionesAplicaciones/Guia%20Liquidaciones%202016_28022017.pdf</t>
  </si>
  <si>
    <t xml:space="preserve">Se aclara que los ingresos a reflejar son los recibidos en caja, tal como se recoge en la guía del Ministerio para la aplicación de captura de la Liquidación del Presupuesto de 2016 (página 24): </t>
  </si>
  <si>
    <t>días de 2018</t>
  </si>
  <si>
    <r>
      <t xml:space="preserve">Se aclara que el importe de las IFS propias de 2017 se introduce CON SIGNO </t>
    </r>
    <r>
      <rPr>
        <b/>
        <sz val="16"/>
        <color indexed="52"/>
        <rFont val="Calibri"/>
        <family val="2"/>
      </rPr>
      <t xml:space="preserve">NEGATIVO </t>
    </r>
    <r>
      <rPr>
        <b/>
        <sz val="16"/>
        <rFont val="Calibri"/>
        <family val="2"/>
      </rPr>
      <t>(las de 2016 con signo positivo). Se adecúa la forma de cálculo de su incidencia en el cumplimiento o incumplimiento de la Regla de Gasto a la aplicación de captura publicada por el Ministerio el día 6 de marzo.</t>
    </r>
  </si>
  <si>
    <t xml:space="preserve">Calcula el ajuste distinguiendo entre los bienes recibidos en 2017 y los adquiridos en ejercicios anteriores. Se ha de introducir los siguientes datos:  </t>
  </si>
  <si>
    <r>
      <rPr>
        <b/>
        <sz val="14"/>
        <rFont val="Wingdings"/>
        <charset val="2"/>
      </rPr>
      <t>ü</t>
    </r>
    <r>
      <rPr>
        <b/>
        <sz val="14"/>
        <rFont val="Calibri"/>
        <family val="2"/>
      </rPr>
      <t xml:space="preserve"> Bienes adquiridos en 2017: valor del bien y cuotas por amortización pagadas en 2017. </t>
    </r>
  </si>
  <si>
    <r>
      <rPr>
        <b/>
        <sz val="14"/>
        <rFont val="Wingdings"/>
        <charset val="2"/>
      </rPr>
      <t>ü</t>
    </r>
    <r>
      <rPr>
        <b/>
        <sz val="14"/>
        <rFont val="Calibri"/>
        <family val="2"/>
      </rPr>
      <t xml:space="preserve"> Bienes adquiridos en 2016 y ejercicios anteriores: valor del bien y cuotas por amortización u opción de compra pagadas en 2017. </t>
    </r>
  </si>
  <si>
    <t xml:space="preserve">Calcula el ajuste descontando los intereses pagados en 2017 y devengados en 2016 y sumando los intereses pagados en 2018 devengados en 2017. Se ha de introducir los siguientes datos:  </t>
  </si>
  <si>
    <r>
      <t>ü</t>
    </r>
    <r>
      <rPr>
        <b/>
        <sz val="14"/>
        <rFont val="Calibri"/>
        <family val="2"/>
      </rPr>
      <t xml:space="preserve"> Fecha e importe del primer vencimiento de intereses de 2017 y de 2018 de cada préstamo (a largo o corto plazo), reflejando en la tabla superior los que tengan liquidaciones trimestrales de intereses y en la inferior los que tengan liquidaciones mensuales. La hoja calcula automáticamente los días y el importe del ajuste.</t>
    </r>
  </si>
  <si>
    <t>Servicio de Asistencia a Municipios</t>
  </si>
  <si>
    <t/>
  </si>
  <si>
    <t/>
  </si>
  <si>
    <t>RECOMENDACIONES A SEGUIR PARA UN USO ADECUADO DE ESTA HERRAMIENTA</t>
  </si>
  <si>
    <t>Pasos a seguir</t>
  </si>
  <si>
    <t>Hojas de cálculo (pestañas)</t>
  </si>
  <si>
    <t>Contenido</t>
  </si>
  <si>
    <t>Previo</t>
  </si>
  <si>
    <t>Se recomienda hacer una copia de este fichero excel antes de usarlo para evitar la pérdida accidental de las fórmulas que contiene.</t>
  </si>
  <si>
    <t>1ª</t>
  </si>
  <si>
    <t>Cumplimentar el formulario F.1.1.1.</t>
  </si>
  <si>
    <t/>
  </si>
  <si>
    <t>2ª</t>
  </si>
  <si>
    <t>Cumplimentar el formulario "intereses deuda"</t>
  </si>
  <si>
    <t>3º</t>
  </si>
  <si>
    <t>Calcular el ajuste por gastos pendientes de aplicar al presupuesto (ajuste GPA)</t>
  </si>
  <si>
    <t>4º</t>
  </si>
  <si>
    <t>Calcular el ajuste por devoluciones de ingresos pendientes de aplicar al presupuesto (ajuste DIPA)</t>
  </si>
  <si>
    <t>5º</t>
  </si>
  <si>
    <t>6º</t>
  </si>
  <si>
    <t>7º</t>
  </si>
  <si>
    <t>Cálculo del ajuste por operación de arrendamiento financiero</t>
  </si>
  <si>
    <t>8º</t>
  </si>
  <si>
    <t>9º</t>
  </si>
  <si>
    <t>10º</t>
  </si>
  <si>
    <t>Obtención directa del formulario EP F111.B1:        Ratio de Estabilidad Presupuestaria</t>
  </si>
  <si>
    <t>Si el saldo es positivo (+): Capacidad de financiación</t>
  </si>
  <si>
    <t>Si el saldo es negativo (-): Necesidad de financiación</t>
  </si>
  <si>
    <t>11º</t>
  </si>
  <si>
    <t>Cálculo de la Regla de Gasto a través del formulario RG.F11.B2</t>
  </si>
  <si>
    <t>12º</t>
  </si>
  <si>
    <t>Cumplimentar el formulario F.2.1.</t>
  </si>
  <si>
    <t>13º</t>
  </si>
  <si>
    <t>Cumplimentar el formulario F.3.0.</t>
  </si>
  <si>
    <t>14º</t>
  </si>
  <si>
    <t>Informe de cumplimiento de la Estabilidad Presupuestaria a través del formulario F.3.2.</t>
  </si>
  <si>
    <t>15º</t>
  </si>
  <si>
    <t>Informe de cumplimiento de la Regla de Gasto a través del formulario F.3.3.</t>
  </si>
  <si>
    <t>16º</t>
  </si>
  <si>
    <t>F.1.1.1. Resumen Clasificación Económica</t>
  </si>
  <si>
    <t>Entidad :</t>
  </si>
  <si>
    <t>AYUNTAMIENTO DE</t>
  </si>
  <si>
    <t>Clasificación económica</t>
  </si>
  <si>
    <t>(euros)</t>
  </si>
  <si>
    <t>Ejercicios cerrados</t>
  </si>
  <si>
    <t>I N G R E S O S</t>
  </si>
  <si>
    <t>Derechos Reconocidos Netos</t>
  </si>
  <si>
    <t>Recaudación Líquida</t>
  </si>
  <si>
    <t>Impuestos directos</t>
  </si>
  <si>
    <t>Impuestos indirectos</t>
  </si>
  <si>
    <t>Tasas y otros ingresos</t>
  </si>
  <si>
    <t>Transferencias corrientes</t>
  </si>
  <si>
    <t>Dato innecesario</t>
  </si>
  <si>
    <t>Ingresos patrimoniales</t>
  </si>
  <si>
    <t>Enajenación de inversiones reales</t>
  </si>
  <si>
    <t>Transferencias de capital</t>
  </si>
  <si>
    <t>Activos financieros</t>
  </si>
  <si>
    <t>Pasivos financieros</t>
  </si>
  <si>
    <t>Total Ingresos</t>
  </si>
  <si>
    <t>G A S T O S</t>
  </si>
  <si>
    <t>Pagos Líquidos</t>
  </si>
  <si>
    <t>Gastos de personal</t>
  </si>
  <si>
    <t>Gastos en bienes corrientes y servicios</t>
  </si>
  <si>
    <t>Gastos financieros</t>
  </si>
  <si>
    <t>Fondo de contingencia y Otros imprevistos</t>
  </si>
  <si>
    <t>Inversiones reales</t>
  </si>
  <si>
    <t>Total Gastos</t>
  </si>
  <si>
    <t>DESGLOSE DE LOS GASTOS FINANCIEROS A INCLUIR EN EL CÁLCULO DE LA REGLA DE GASTO: CONCEPTOS 301- 311- 321- 331 Y 357</t>
  </si>
  <si>
    <t>Concepto</t>
  </si>
  <si>
    <r>
      <rPr>
        <b/>
        <sz val="11"/>
        <color indexed="55"/>
        <rFont val="Calibri"/>
        <family val="2"/>
        <charset val="1"/>
      </rPr>
      <t>Gastos de emisión, modificación y cancelación de</t>
    </r>
    <r>
      <rPr>
        <sz val="10"/>
        <rFont val="Arial"/>
        <family val="2"/>
        <charset val="1"/>
      </rPr>
      <t>deuda pública</t>
    </r>
    <r>
      <rPr>
        <sz val="10"/>
        <rFont val="Arial"/>
        <family val="2"/>
        <charset val="1"/>
      </rPr>
      <t>en euros</t>
    </r>
  </si>
  <si>
    <r>
      <rPr>
        <b/>
        <sz val="11"/>
        <color indexed="55"/>
        <rFont val="Calibri"/>
        <family val="2"/>
        <charset val="1"/>
      </rPr>
      <t>Gastos de formalización, modificación y cancelación de</t>
    </r>
    <r>
      <rPr>
        <sz val="10"/>
        <rFont val="Arial"/>
        <family val="2"/>
        <charset val="1"/>
      </rPr>
      <t>préstamos y otras operaciones financieras</t>
    </r>
    <r>
      <rPr>
        <sz val="10"/>
        <rFont val="Arial"/>
        <family val="2"/>
        <charset val="1"/>
      </rPr>
      <t>en euros</t>
    </r>
  </si>
  <si>
    <r>
      <rPr>
        <b/>
        <sz val="11"/>
        <color indexed="55"/>
        <rFont val="Calibri"/>
        <family val="2"/>
        <charset val="1"/>
      </rPr>
      <t>Gastos de emisión, modificación y cancelación de</t>
    </r>
    <r>
      <rPr>
        <sz val="10"/>
        <rFont val="Arial"/>
        <family val="2"/>
        <charset val="1"/>
      </rPr>
      <t>deuda pública</t>
    </r>
    <r>
      <rPr>
        <sz val="10"/>
        <rFont val="Arial"/>
        <family val="2"/>
        <charset val="1"/>
      </rPr>
      <t>en moneda distinta del euro</t>
    </r>
  </si>
  <si>
    <r>
      <rPr>
        <b/>
        <sz val="11"/>
        <color indexed="55"/>
        <rFont val="Calibri"/>
        <family val="2"/>
        <charset val="1"/>
      </rPr>
      <t>Gastos de formalización, modificación y cancelación de</t>
    </r>
    <r>
      <rPr>
        <sz val="10"/>
        <rFont val="Arial"/>
        <family val="2"/>
        <charset val="1"/>
      </rPr>
      <t>préstamos y otras operaciones financieras</t>
    </r>
    <r>
      <rPr>
        <sz val="10"/>
        <rFont val="Arial"/>
        <family val="2"/>
        <charset val="1"/>
      </rPr>
      <t>en en moneda distinta del euro</t>
    </r>
  </si>
  <si>
    <r>
      <rPr>
        <b/>
        <sz val="11"/>
        <color indexed="55"/>
        <rFont val="Calibri"/>
        <family val="2"/>
        <charset val="1"/>
      </rPr>
      <t>Intereses financieros y otros gastos financieros por</t>
    </r>
    <r>
      <rPr>
        <b/>
        <sz val="11"/>
        <color indexed="55"/>
        <rFont val="Calibri"/>
        <family val="2"/>
        <charset val="1"/>
      </rPr>
      <t>ejecución de avales</t>
    </r>
  </si>
  <si>
    <t>TOTAL</t>
  </si>
  <si>
    <t>TOTALES</t>
  </si>
  <si>
    <t>AJUSTE  POR  DEVOLUCIONES DE INGRESOS  PENDIENTES  DE  APLICAR  AL  PRESUPUESTO</t>
  </si>
  <si>
    <t>Cuenta 418 (Acreedores por DEVOLUCIONES DE INGRESOS)</t>
  </si>
  <si>
    <t>Un aumento del saldo de la cuenta 418 dará lugar a un mayor déficit.</t>
  </si>
  <si>
    <t>Una disminuición del saldo de la cuenta 418 dará lugar a un menor déficit.</t>
  </si>
  <si>
    <t>LIQUIDACION  NEGATIVA</t>
  </si>
  <si>
    <t>IMPORTE LIQUIDACIÓN DEFINITIVA</t>
  </si>
  <si>
    <t>IMPORTE DEL AJUSTE</t>
  </si>
  <si>
    <t>PIE 2014</t>
  </si>
  <si>
    <t>PIE 2013</t>
  </si>
  <si>
    <t>PIE 2012</t>
  </si>
  <si>
    <t>PIE 2011</t>
  </si>
  <si>
    <t>PIE  2009</t>
  </si>
  <si>
    <t>PIE  2008</t>
  </si>
  <si>
    <t>SUMA</t>
  </si>
  <si>
    <t>CÁLCULO DEL AJUSTE POR RECAUDACIÓN DE LOS INGRESOS DE LOS CAPÍTULOS 1, 2 y 3</t>
  </si>
  <si>
    <t>(No es necesario introducir ningún dato en esta hoja; los datos los toma de F.1.1.1)</t>
  </si>
  <si>
    <t>CAP.</t>
  </si>
  <si>
    <t>EJERCICIO CORRIENTE</t>
  </si>
  <si>
    <t>RECAUDACIÓN TOTAL</t>
  </si>
  <si>
    <t>I.</t>
  </si>
  <si>
    <t>II.</t>
  </si>
  <si>
    <t>III.</t>
  </si>
  <si>
    <t>AJUSTE TOTAL</t>
  </si>
  <si>
    <t>ANEXO B12: DETALLE DE GASTOS FINANCIADOS CON FONDOS DE LA UNIÓN EUROPEA O DE OTRAS ADMINISTRACIONES PÚBLICAS  (GASTOS CON FINANCIACIÓN AFECTADA). Regla de gasto</t>
  </si>
  <si>
    <t>CORPORACION LOCAL:</t>
  </si>
  <si>
    <t>Unidades: euros</t>
  </si>
  <si>
    <t>Gastos</t>
  </si>
  <si>
    <t>Ingresos</t>
  </si>
  <si>
    <t>Código  del gasto</t>
  </si>
  <si>
    <t>Descripción del gasto</t>
  </si>
  <si>
    <t>Gastos realizados</t>
  </si>
  <si>
    <t>Aplicación presupuestaria</t>
  </si>
  <si>
    <t>UE / Administración pública que financia el gasto</t>
  </si>
  <si>
    <t>Ingresos recibidos de la UE o de otras Administraciones Públicas</t>
  </si>
  <si>
    <t>Gasto financiado con fondos afectados</t>
  </si>
  <si>
    <t>Gasto del año</t>
  </si>
  <si>
    <t>Coeficiente de financiación</t>
  </si>
  <si>
    <t>Año</t>
  </si>
  <si>
    <t>Importe</t>
  </si>
  <si>
    <t>PFEA 2015</t>
  </si>
  <si>
    <t>DIPUTACIÓN DE GRANADA</t>
  </si>
  <si>
    <t>ESTADO</t>
  </si>
  <si>
    <t>GUADALINFO</t>
  </si>
  <si>
    <t>COMUNIDAD AUTÓNOMA</t>
  </si>
  <si>
    <t>AYUDA A DOMICILIO</t>
  </si>
  <si>
    <t>CULTURA</t>
  </si>
  <si>
    <t>TALLER DE EMPLEO</t>
  </si>
  <si>
    <t>PLAN URBAN</t>
  </si>
  <si>
    <t>UNIÓN EUROPEA</t>
  </si>
  <si>
    <t>TRANSPORTE ESCOLAR</t>
  </si>
  <si>
    <t>MUSEO COMARCAL</t>
  </si>
  <si>
    <t>OTRAS ADMINISTRACIONES</t>
  </si>
  <si>
    <t>GASTOS FIN. CON FONDOS FINALISTAS</t>
  </si>
  <si>
    <t>.</t>
  </si>
  <si>
    <t>TOTAL:</t>
  </si>
  <si>
    <t>Notas:</t>
  </si>
  <si>
    <t>Gastos:</t>
  </si>
  <si>
    <t>Descripción del gasto: se realizará una breve descripción del proyecto del gasto realizado</t>
  </si>
  <si>
    <t>Código del gasto: es el codigo identificativo que en el sistema contable tenga asignado el gasto</t>
  </si>
  <si>
    <t>Gasto total del año: se indicará el importe total de las obligaciones reconocidas netas durante el ejercicio correspondientes al proyecto de gasto descrito en la columna anterior</t>
  </si>
  <si>
    <t>Coeficiente de financiación obtenido como cociente entre los ingresos presupuestarios reconocidos y pendientes de reconocer por cada uno de los ingresos afectados a que se refiere este cuestionario y el importe total del  gasto presupuestario (realizado y a realizar)</t>
  </si>
  <si>
    <t>Aplicación presupuestaria: será la aplicación o aplicaciones presupuestarias de gastos a las que se haya imputado el gasto realizado en el año.</t>
  </si>
  <si>
    <t>Ingresos:</t>
  </si>
  <si>
    <t>UE/Administración pública que financia el gasto: se indicará si los ingresos proceden de la Unión Europea o de una Administración pública.</t>
  </si>
  <si>
    <t>En el caso de que los ingresos provengan de la UE, se señalará el fondo europeo que lo financia. En el caso de que los ingresos afectados procedan de una Administración pública, se indicará el organo de la Administración o la entidad que lo financia.</t>
  </si>
  <si>
    <t>Ingresos recibidos de la UE o de otras Administraciones Públicas: serán los  ingresos recibidos hasta el final del ejercicio de referencia del cuestionario, detallados por año,  de la UE o de una Administración Pública para financiar los gastos. Los ingresos pueden haberse obtenido en un año distinto al de realización del gasto que financian</t>
  </si>
  <si>
    <t>Aplicación presupuestaria: será la aplicación presupuestaria a la que se hayan imputado los ingresos afectados a la realización de los gastos</t>
  </si>
  <si>
    <t>F.1.1.B1-Ajustes contemplados en el Informe de Evaluación para relacionar el saldo resultante de Ingresos y Gastos a final de ejercicio con la capacidad o necesidad de financiación calculada conforme a las normas del Sistema Europeo de Cuentas.</t>
  </si>
  <si>
    <t>(importes en €)</t>
  </si>
  <si>
    <t>Concepto: Saldo no financiero antes de ajustes</t>
  </si>
  <si>
    <t>a</t>
  </si>
  <si>
    <t>Derechos reconocidos Capitulos 1 al 7</t>
  </si>
  <si>
    <t>b</t>
  </si>
  <si>
    <t>Obligaciones reconocidos Capitulos 1 al 7</t>
  </si>
  <si>
    <t>c= a-b</t>
  </si>
  <si>
    <t>Saldo no financiero antes de ajustes</t>
  </si>
  <si>
    <t>Identif.</t>
  </si>
  <si>
    <t>Concepto: Estimación de los ajustes a aplicar a los importes de ingresos y gastos</t>
  </si>
  <si>
    <t>Importe Ajuste
a aplicar</t>
  </si>
  <si>
    <t>Observaciones</t>
  </si>
  <si>
    <t>GR000</t>
  </si>
  <si>
    <t>Ajuste por recaudación ingresos Capitulo 1</t>
  </si>
  <si>
    <t>GR000b</t>
  </si>
  <si>
    <t>Ajuste por recaudación ingresos Capitulo 2</t>
  </si>
  <si>
    <t>GR000c</t>
  </si>
  <si>
    <t>Ajuste por recaudación ingresos Capitulo 3</t>
  </si>
  <si>
    <t>GR001</t>
  </si>
  <si>
    <t>(+) Ajuste por liquidación PTE - 2008</t>
  </si>
  <si>
    <t>GR002</t>
  </si>
  <si>
    <t>(+) Ajuste por liquidación PTE - 2009</t>
  </si>
  <si>
    <t>GR006</t>
  </si>
  <si>
    <t>Intereses</t>
  </si>
  <si>
    <t>GR006b</t>
  </si>
  <si>
    <t>Diferencias de cambio</t>
  </si>
  <si>
    <t>GR015</t>
  </si>
  <si>
    <t>(+/-) Ajuste por grado de ejecución del gasto</t>
  </si>
  <si>
    <t>No aplicable en la Liquidación</t>
  </si>
  <si>
    <t>GR009</t>
  </si>
  <si>
    <r>
      <rPr>
        <sz val="8"/>
        <color indexed="44"/>
        <rFont val="Calibri"/>
        <family val="2"/>
        <charset val="1"/>
      </rPr>
      <t>Inversiones realizadas por cuenta de la Corporación Local</t>
    </r>
    <r>
      <rPr>
        <vertAlign val="superscript"/>
        <sz val="8"/>
        <rFont val="Calibri"/>
        <family val="2"/>
        <charset val="1"/>
      </rPr>
      <t>.</t>
    </r>
    <r>
      <rPr>
        <vertAlign val="superscript"/>
        <sz val="8"/>
        <rFont val="Calibri"/>
        <family val="2"/>
        <charset val="1"/>
      </rPr>
      <t>(2)</t>
    </r>
  </si>
  <si>
    <t>GR004</t>
  </si>
  <si>
    <t>Ingresos por Ventas de Acciones (privatizaciones)</t>
  </si>
  <si>
    <t>GR003</t>
  </si>
  <si>
    <t>Dividendos y Participación en beneficios</t>
  </si>
  <si>
    <t>GR016</t>
  </si>
  <si>
    <t>Ingresos obtenidos del presupuesto de la Union Europea</t>
  </si>
  <si>
    <t>GR017</t>
  </si>
  <si>
    <t>Operaciones de permuta financiera (SWAPS)</t>
  </si>
  <si>
    <t>GR018</t>
  </si>
  <si>
    <t>Operaciones de reintegro y ejecución de avales</t>
  </si>
  <si>
    <t>GR012</t>
  </si>
  <si>
    <t>Aportaciones de Capital</t>
  </si>
  <si>
    <t>GR013</t>
  </si>
  <si>
    <t>Asunción y cancelación de deudas</t>
  </si>
  <si>
    <t>GR014</t>
  </si>
  <si>
    <t>Gastos realizados en el ejercicio pendientes de aplicar a presupuesto</t>
  </si>
  <si>
    <t>GR008</t>
  </si>
  <si>
    <t>Adquisiciones con pago aplazado</t>
  </si>
  <si>
    <t>GR008a</t>
  </si>
  <si>
    <t>Arrendamiento financiero</t>
  </si>
  <si>
    <t>GR008b</t>
  </si>
  <si>
    <t>Contratos de asociación publico privada (APP's)</t>
  </si>
  <si>
    <t>GR010</t>
  </si>
  <si>
    <t>GR019</t>
  </si>
  <si>
    <t>Prestamos</t>
  </si>
  <si>
    <t>GR020</t>
  </si>
  <si>
    <t>Devoluciones de ingresos pendientes de aplicar a presupuesto</t>
  </si>
  <si>
    <t>GR21</t>
  </si>
  <si>
    <t>Consolidación de transferencias Con otras Administraciones Públicas</t>
  </si>
  <si>
    <t>GR099</t>
  </si>
  <si>
    <t>d</t>
  </si>
  <si>
    <t>Total de ajustes a Liquidación de la Entidad</t>
  </si>
  <si>
    <t>e=c+d</t>
  </si>
  <si>
    <t>Saldo no Financiero después de ajustes SEC                                                                                                               Capacidad (+) o Necesidad (-) de Financiación</t>
  </si>
  <si>
    <t>Importe del ajuste :  cantidad con signo (+) incrementa el saldo presupuestario (incrementa la capacidad de financiación) (-) disminuye el saldo presupuestario (disminuye la capacidad de financiación)</t>
  </si>
  <si>
    <t>(1) Si se incluye este ajuste, en "Observaciones", se hará una breve explicación del contenido de este ajuste. En este apartado se incluirán, entre otros,  si existe, las "devoluciones de ingresos pendientes de aplicar a presupuesto".</t>
  </si>
  <si>
    <t>(2) Ajuste por inversiones realizadas por una entidad no integrada en la Corporación Local para la entidad local</t>
  </si>
  <si>
    <t>(3) Ajuste por inversiones realizadas por la entidad para una entidad no perteneciente a la Corporación Local.</t>
  </si>
  <si>
    <t>F.1.1.B2  Información para la aplicación de la regla del Gasto.</t>
  </si>
  <si>
    <t>Concepto</t>
  </si>
  <si>
    <r>
      <rPr>
        <b/>
        <sz val="8"/>
        <rFont val="Calibri"/>
        <family val="2"/>
        <charset val="1"/>
      </rPr>
      <t>Suma de los capítulos 1 a 7 de gastos</t>
    </r>
    <r>
      <rPr>
        <b/>
        <sz val="8"/>
        <rFont val="Calibri"/>
        <family val="2"/>
        <charset val="1"/>
      </rPr>
      <t>(2)</t>
    </r>
  </si>
  <si>
    <t>AJUSTES Calculo empleos no financieros según el SEC</t>
  </si>
  <si>
    <t>(-) Enajenación de terrenos y demás inversiones reales.</t>
  </si>
  <si>
    <r>
      <rPr>
        <vertAlign val="superscript"/>
        <sz val="9"/>
        <color indexed="55"/>
        <rFont val="Calibri"/>
        <family val="2"/>
        <charset val="1"/>
      </rPr>
      <t>(+/-) Inversiones realizadas por cuenta de la Corporación Local.</t>
    </r>
    <r>
      <rPr>
        <vertAlign val="superscript"/>
        <sz val="9"/>
        <color indexed="55"/>
        <rFont val="Calibri"/>
        <family val="2"/>
        <charset val="1"/>
      </rPr>
      <t>(6)</t>
    </r>
  </si>
  <si>
    <t>(+/-) Ejecución de Avales.</t>
  </si>
  <si>
    <t>(+) Aportaciones de capital.</t>
  </si>
  <si>
    <t>(+/-) Asunción y cancelación de deudas.</t>
  </si>
  <si>
    <t>(+/-) Gastos realizados en el ejercicio pendientes de aplicar al presupuesto.</t>
  </si>
  <si>
    <t>(+/-) Pagos a socios privados realizados en el marco de las Asociaciones público privadas.</t>
  </si>
  <si>
    <t>(+/-) Adquisiciones con pago aplazado.</t>
  </si>
  <si>
    <t>(+/-) Arrendamiento financiero.</t>
  </si>
  <si>
    <t>(+) Préstamos.</t>
  </si>
  <si>
    <r>
      <rPr>
        <vertAlign val="superscript"/>
        <sz val="9"/>
        <rFont val="Calibri"/>
        <family val="2"/>
        <charset val="1"/>
      </rPr>
      <t>(-) Inversiones realizadas por la Corporación local por cuenta de otra Administración Pública</t>
    </r>
    <r>
      <rPr>
        <vertAlign val="superscript"/>
        <sz val="9"/>
        <rFont val="Calibri"/>
        <family val="2"/>
        <charset val="1"/>
      </rPr>
      <t>(7)</t>
    </r>
  </si>
  <si>
    <t>Empleos no financieros términos SEC excepto intereses de la deuda</t>
  </si>
  <si>
    <t>(-) Pagos por transferencias (y otras operaciones internas) a otras entidades que integran la Corporación Local (3)</t>
  </si>
  <si>
    <t>(-) Gasto financiado con fondos finalistas procedentes de la Unión Europea o de otras Administraciones públicas</t>
  </si>
  <si>
    <t>Union Europea</t>
  </si>
  <si>
    <t>Estado</t>
  </si>
  <si>
    <t>Comunidad Autónoma</t>
  </si>
  <si>
    <t>Diputaciones</t>
  </si>
  <si>
    <t>Otras Administraciones Publicas</t>
  </si>
  <si>
    <t>(+/-) Incrementos/disminuciones de recaudación por cambios normativos</t>
  </si>
  <si>
    <t>Detalle de aumentos/disminuciones permanentes de recaudación por cambios normativos (art 12.4)</t>
  </si>
  <si>
    <t>Breve descripción del cambio normativo</t>
  </si>
  <si>
    <t>Norma(s) que  cambian</t>
  </si>
  <si>
    <t>Aplicación económica</t>
  </si>
  <si>
    <t>EJEMPLO: Aumento de la Base Liquidable del IBI</t>
  </si>
  <si>
    <t>Art.68.3 TRLRHL</t>
  </si>
  <si>
    <t>EJEMPLO: Bonificaciones tasas recogida basura para familias con escasos recursos</t>
  </si>
  <si>
    <t>Ordenanza municipal</t>
  </si>
  <si>
    <t>(-) Disminución gasto computable por inversiones financieramente sostenibles (DA6 LO 9/2013)</t>
  </si>
  <si>
    <t>(3) Ajuste a efectos de consolidación, hay que descontarlo en la entidad pagadora</t>
  </si>
  <si>
    <t>(4) solo aplicable a  transferencias del sistema de financiación que realizan Diputaciones Forales  del País Vasco a la Comunidad Autónoma, y las que realizan los Cabildos Insulares a los Ayuntamientos Canarios.</t>
  </si>
  <si>
    <t>(5) Si se incluye este ajuste en "Observaciones" se hará una descripción  del ajuste.</t>
  </si>
  <si>
    <t>(6) Ajuste por inversiones realizadas a través de una encomienda, por una entidad no integrada en la corporación Local, para la corporación local.</t>
  </si>
  <si>
    <t>(7) Ajuste por inversiones realizadas a través de una encomienda por la corporación local, cuyo destinatario es una entidad no perteneciente a la Corporación Local.</t>
  </si>
  <si>
    <t>(8) Deberán detallarse las inversiones financieramente sostenibles que se ajusten a lo dispuesto en la DA sexta de la LO 9/2013 de control de la deuda comercial, detallando una descripción de las mismas, su aplicación económica, grupo de programa e importe de las obligaciones reconocidas netas</t>
  </si>
  <si>
    <r>
      <rPr>
        <b/>
        <u/>
        <sz val="12"/>
        <color indexed="44"/>
        <rFont val="Calibri"/>
        <family val="2"/>
        <charset val="1"/>
      </rPr>
      <t>F.2.1 -Ajustes a considerar en el informe de evaluación de la Corporación Local por operaciones internas entre entidades del grupo</t>
    </r>
    <r>
      <rPr>
        <b/>
        <u/>
        <sz val="12"/>
        <color indexed="44"/>
        <rFont val="Calibri"/>
        <family val="2"/>
        <charset val="1"/>
      </rPr>
      <t>.</t>
    </r>
  </si>
  <si>
    <t>(Solo aplicable a elementos donde la Entidad Receptora este dentro del Sector Administraciones Publicas)</t>
  </si>
  <si>
    <r>
      <rPr>
        <i/>
        <sz val="8"/>
        <color indexed="55"/>
        <rFont val="Calibri"/>
        <family val="2"/>
        <charset val="1"/>
      </rPr>
      <t>(si no coinciden  las cantidades previstas por transferencias (u otras operaciones internas) en los presupuestos o estados financieros de la entidad pagadora y   receptora, se indicará en "</t>
    </r>
    <r>
      <rPr>
        <sz val="8"/>
        <color indexed="55"/>
        <rFont val="Calibri"/>
        <family val="2"/>
        <charset val="1"/>
      </rPr>
      <t>Importe ajuste a aplicar (+/-)</t>
    </r>
    <r>
      <rPr>
        <sz val="8"/>
        <color indexed="55"/>
        <rFont val="Calibri"/>
        <family val="2"/>
        <charset val="1"/>
      </rPr>
      <t>", la diferencia entre el importe de la entidad pagadora y  el de la entidad receptora, incluyendo el signo resultante de dicha diferencia)</t>
    </r>
  </si>
  <si>
    <t>Entidad Emisora (1)</t>
  </si>
  <si>
    <t>Entidad- Receptora (2)</t>
  </si>
  <si>
    <t>Importe ajuste
a aplicar fin ejercicio  (+/-)</t>
  </si>
  <si>
    <t>Código</t>
  </si>
  <si>
    <t>Denominación</t>
  </si>
  <si>
    <t>(1)</t>
  </si>
  <si>
    <t>Entidad emisora : La que incurre en el gasto</t>
  </si>
  <si>
    <t>(2)</t>
  </si>
  <si>
    <t>Entidad receptora: la que recibe el ingreso</t>
  </si>
  <si>
    <t>El formulario permitirá seleccionar una Entidad del grupo (Principal o dependiente) tanto en Entidad Emisora como en Entidad receptora, y aparecerá en el formulario su código y denominación cumplimentado</t>
  </si>
  <si>
    <t>F.3.0 - Datos generales del Informe actualizado de Evaluación Corporación</t>
  </si>
  <si>
    <t>Si</t>
  </si>
  <si>
    <t>No</t>
  </si>
  <si>
    <t>Fecha aprobación del Pleno :</t>
  </si>
  <si>
    <t>Órgano de tutela</t>
  </si>
  <si>
    <t>Fecha aprobación Órgano tutela:</t>
  </si>
  <si>
    <t>Fecha Inicio Plan :</t>
  </si>
  <si>
    <t>Fecha Fin del Plan :</t>
  </si>
  <si>
    <t>Capacidad/Necesidad de financiación (en términos SEC)</t>
  </si>
  <si>
    <t>(en €)</t>
  </si>
  <si>
    <t>Limite máximo de gasto (Regla del Gasto)</t>
  </si>
  <si>
    <r>
      <rPr>
        <i/>
        <sz val="10"/>
        <color indexed="55"/>
        <rFont val="Calibri"/>
        <family val="2"/>
        <charset val="1"/>
      </rPr>
      <t>Nivel de Deuda viva (</t>
    </r>
    <r>
      <rPr>
        <sz val="10"/>
        <color indexed="55"/>
        <rFont val="Calibri"/>
        <family val="2"/>
        <charset val="1"/>
      </rPr>
      <t>formalizada</t>
    </r>
    <r>
      <rPr>
        <sz val="10"/>
        <color indexed="55"/>
        <rFont val="Calibri"/>
        <family val="2"/>
        <charset val="1"/>
      </rPr>
      <t>) / ingresos corrientes</t>
    </r>
  </si>
  <si>
    <t>%</t>
  </si>
  <si>
    <t>Observaciones de la Intervencion :</t>
  </si>
  <si>
    <r>
      <rPr>
        <b/>
        <u/>
        <sz val="12"/>
        <color indexed="44"/>
        <rFont val="Calibri"/>
        <family val="2"/>
        <charset val="1"/>
      </rPr>
      <t>F.3.2.- Informe actualizado Evaluación - Resultado Estabilidad Presupuestaria Grupo Administración Publica</t>
    </r>
    <r>
      <rPr>
        <b/>
        <u/>
        <sz val="12"/>
        <color indexed="44"/>
        <rFont val="Calibri"/>
        <family val="2"/>
        <charset val="1"/>
      </rPr>
      <t/>
    </r>
  </si>
  <si>
    <t>(en el caso de que la Entidad este sometida a Contabilidad Empresarial  el Ingreso y Gasto no Financiero ya es directamente el computable a efectos del Sistema Europeo de Cuentas) - no aplican ajustes</t>
  </si>
  <si>
    <t>Estabilidad Presupuestaria</t>
  </si>
  <si>
    <t>DRN/ORN a final del ejercicio</t>
  </si>
  <si>
    <r>
      <rPr>
        <vertAlign val="superscript"/>
        <sz val="8"/>
        <color indexed="55"/>
        <rFont val="Calibri"/>
        <family val="2"/>
        <charset val="1"/>
      </rPr>
      <t>Ajuste  S.Europeo Cuentas</t>
    </r>
    <r>
      <rPr>
        <vertAlign val="superscript"/>
        <sz val="8"/>
        <color indexed="55"/>
        <rFont val="Calibri"/>
        <family val="2"/>
        <charset val="1"/>
      </rPr>
      <t>(2)</t>
    </r>
  </si>
  <si>
    <t>Capac/Nec. Financ. Entidad</t>
  </si>
  <si>
    <t>Entidad</t>
  </si>
  <si>
    <r>
      <rPr>
        <vertAlign val="superscript"/>
        <sz val="8"/>
        <color indexed="55"/>
        <rFont val="Calibri"/>
        <family val="2"/>
        <charset val="1"/>
      </rPr>
      <t>Ingreso No financiero</t>
    </r>
    <r>
      <rPr>
        <vertAlign val="superscript"/>
        <sz val="8"/>
        <color indexed="55"/>
        <rFont val="Calibri"/>
        <family val="2"/>
        <charset val="1"/>
      </rPr>
      <t>1</t>
    </r>
  </si>
  <si>
    <r>
      <rPr>
        <vertAlign val="superscript"/>
        <sz val="8"/>
        <color indexed="55"/>
        <rFont val="Calibri"/>
        <family val="2"/>
        <charset val="1"/>
      </rPr>
      <t>Gasto No financiero</t>
    </r>
    <r>
      <rPr>
        <vertAlign val="superscript"/>
        <sz val="8"/>
        <color indexed="55"/>
        <rFont val="Calibri"/>
        <family val="2"/>
        <charset val="1"/>
      </rPr>
      <t>1</t>
    </r>
  </si>
  <si>
    <t>Ajustes propia Entidad</t>
  </si>
  <si>
    <t>Ajustes por operaciones internas</t>
  </si>
  <si>
    <r>
      <rPr>
        <sz val="8"/>
        <color indexed="44"/>
        <rFont val="Calibri"/>
        <family val="2"/>
        <charset val="1"/>
      </rPr>
      <t>(1)</t>
    </r>
    <r>
      <rPr>
        <sz val="8"/>
        <color indexed="44"/>
        <rFont val="Calibri"/>
        <family val="2"/>
        <charset val="1"/>
      </rPr>
      <t>Si la entidad tiene presupuesto limitativo se corresponderá con los DRN/ORN  a final de ejercicio de los capítulos 1 a 7 . Si la entidad tiene contabilidad Empresarial - corresponderá con los gastos e ingresos no financieros (ajustados al SEC)</t>
    </r>
  </si>
  <si>
    <r>
      <rPr>
        <sz val="8"/>
        <color indexed="44"/>
        <rFont val="Calibri"/>
        <family val="2"/>
        <charset val="1"/>
      </rPr>
      <t>(2)</t>
    </r>
    <r>
      <rPr>
        <sz val="8"/>
        <color indexed="44"/>
        <rFont val="Calibri"/>
        <family val="2"/>
        <charset val="1"/>
      </rPr>
      <t>Solo aparecerá cumplimentado en el caso de Entidad con presupuesto limitativo.</t>
    </r>
  </si>
  <si>
    <t>Capacidad/ Necesidad Financiación de la Corporación Local</t>
  </si>
  <si>
    <t>Objetivo en 2015 de Capacidad/ Necesidad Financiación de la Corporación contemplado en el Plan Económico Financiero aprobado</t>
  </si>
  <si>
    <t>Observaciones y/o consideraciones al Cumplimiento/Incumplimiento del Objetivo de Estabilidad Presupuestaria del Grupo de Entidades que están dentro del Sector Administraciones Publicas de la Corporación Local :</t>
  </si>
  <si>
    <t>Los campos rellenos los cumplimenta el sistema, y no son modificables por el usuario.</t>
  </si>
  <si>
    <t>F.3.3- Informe de cumplimiento actualizado de la Regla del Gasto.</t>
  </si>
  <si>
    <t>Gasto máximo admisible Regla de Gasto</t>
  </si>
  <si>
    <t>tasa variación gasto computable</t>
  </si>
  <si>
    <t>Total de Gasto Computable ejercicio</t>
  </si>
  <si>
    <t>□</t>
  </si>
  <si>
    <t>Observaciones y/o consideraciones al Cumplimiento/Incumplimiento de la Regla del Gasto de la Corporación Local :</t>
  </si>
  <si>
    <t>I</t>
  </si>
  <si>
    <t>II</t>
  </si>
  <si>
    <t>III</t>
  </si>
  <si>
    <t>IV</t>
  </si>
  <si>
    <t>Fecha comunicación :</t>
  </si>
  <si>
    <t>Responsable de la comunicación :</t>
  </si>
  <si>
    <t>NIF :</t>
  </si>
  <si>
    <t>Nombre y apellidos del responsable de Informe de Evaluación y comunicación de la información de la Liquidación de la Corporación</t>
  </si>
  <si>
    <t>en calidad de</t>
  </si>
  <si>
    <t>Interventor</t>
  </si>
  <si>
    <t>que forman parte del Sector Administraciones Públicas de está Corporación Local</t>
  </si>
  <si>
    <t>Informe de Evaluación del que ha tenido conocimiento el Pleno de esta Corporación.</t>
  </si>
  <si>
    <t>Observaciones de la Intervención:</t>
  </si>
  <si>
    <t>FIRMAR ELECTRÓNICAMENTE</t>
  </si>
  <si>
    <t>(cuando se haya firmado, cambiará a "Levantamiento de Firma", si no está bloqueado el levantamiento, en cuyo caso desaparecerá)</t>
  </si>
  <si>
    <t>texto para indicar que está bloqueado levantamiento de firma y tienen ponerse en contacto con S.Gral, o que está firmado y pueden acceder a los datos de firma electrónica).</t>
  </si>
  <si>
    <r>
      <rPr>
        <vertAlign val="superscript"/>
        <sz val="10"/>
        <rFont val="Calibri"/>
        <family val="2"/>
        <charset val="1"/>
      </rPr>
      <t>Inversiones realizadas por la corporación local por cuenta de otra Administración Publica(3)</t>
    </r>
  </si>
  <si>
    <t>Gasto computable del ejercicio (DESCONTADAS IFS FINANCIADAS CON REMANENTE PROPIO)</t>
  </si>
  <si>
    <t>(-) INVERSIONES FINANCIERAMENTE SOSTENIBLES FINANCIADAS CON REMANENTE PROPIO (NO SE DESCUENTAN AQUÍ LAS FINANCIADAS POR LA DIPUTACION, QUE SE REFLEJAN EN EL GASTO FINANCIADO CON FONDOS FINALISTAS)</t>
  </si>
  <si>
    <t>(2) =((1)-(11))*(1 + TRCPIB)</t>
  </si>
  <si>
    <r>
      <rPr>
        <b/>
        <sz val="10"/>
        <color indexed="44"/>
        <rFont val="Arial"/>
        <family val="2"/>
        <charset val="1"/>
      </rPr>
      <t xml:space="preserve">Se obtiene </t>
    </r>
    <r>
      <rPr>
        <sz val="10"/>
        <rFont val="Arial"/>
        <family val="2"/>
        <charset val="1"/>
      </rPr>
      <t>de forma automática el saldo no financiero después de ajustes SEC, de tal forma que:</t>
    </r>
  </si>
  <si>
    <r>
      <rPr>
        <b/>
        <sz val="10"/>
        <color indexed="54"/>
        <rFont val="Arial"/>
        <family val="2"/>
      </rPr>
      <t>Introducir recaudación</t>
    </r>
    <r>
      <rPr>
        <sz val="10"/>
        <rFont val="Arial"/>
        <family val="2"/>
        <charset val="1"/>
      </rPr>
      <t xml:space="preserve"> del ejercicio corriente y ejercicios cerrados (caps. 1, 2 y 3)</t>
    </r>
  </si>
  <si>
    <t>AJUSTE POR ARRENDAMIENTO FINANCIERO</t>
  </si>
  <si>
    <t>AJUSTE  POR  ARRENDAMIENTO  FINANCIERO</t>
  </si>
  <si>
    <t>DESCRIPCIÓN</t>
  </si>
  <si>
    <t>VALOR DEL BIEN</t>
  </si>
  <si>
    <t>AJUSTE EN LA ESTABILIDAD PRESUPUESTARIA</t>
  </si>
  <si>
    <t>1.1.</t>
  </si>
  <si>
    <t>Barredora</t>
  </si>
  <si>
    <t xml:space="preserve">1.2. </t>
  </si>
  <si>
    <t>1.3.</t>
  </si>
  <si>
    <t>Equipos informáticos</t>
  </si>
  <si>
    <t>1.4.</t>
  </si>
  <si>
    <t>2.1.</t>
  </si>
  <si>
    <t>Fotocopiadora</t>
  </si>
  <si>
    <t xml:space="preserve">2.2. </t>
  </si>
  <si>
    <t>Dumper</t>
  </si>
  <si>
    <t>2.3.</t>
  </si>
  <si>
    <t>Alumbrado</t>
  </si>
  <si>
    <t>2.4.</t>
  </si>
  <si>
    <t>AJUSTE EN LA REGLA DE GASTO</t>
  </si>
  <si>
    <r>
      <rPr>
        <b/>
        <sz val="18"/>
        <color indexed="18"/>
        <rFont val="Arial"/>
        <family val="2"/>
      </rPr>
      <t>AJUSTE TOTAL POR ARRENDAMIENTO FINANCIERO EN LA REGLA DE GASTO</t>
    </r>
    <r>
      <rPr>
        <b/>
        <sz val="16"/>
        <color indexed="18"/>
        <rFont val="Arial"/>
        <family val="2"/>
      </rPr>
      <t xml:space="preserve">            </t>
    </r>
  </si>
  <si>
    <r>
      <rPr>
        <b/>
        <sz val="18"/>
        <color indexed="18"/>
        <rFont val="Arial"/>
        <family val="2"/>
      </rPr>
      <t>AJUSTE TOTAL POR ARRENDAMIENTO FINANCIERO EN LA ESTABILIDAD PRESUPUESTARIA</t>
    </r>
    <r>
      <rPr>
        <b/>
        <sz val="16"/>
        <color indexed="18"/>
        <rFont val="Arial"/>
        <family val="2"/>
      </rPr>
      <t xml:space="preserve">                                 </t>
    </r>
  </si>
  <si>
    <t>Se obtiene de forma automática a partir de los datos de la pestaña F.1.1.1. y traslada el resultado a EP y RG.</t>
  </si>
  <si>
    <t>Se calcula automáticamente el ajuste por arrendamiento financiero y traslada su importe (con signo contrario) a la pestaña de la estabilidad presupuestaria y a la de la regla de gasto (siempre por el mismo importe).</t>
  </si>
  <si>
    <t>Guía de la I.G.A.E. para la Regla de Gasto</t>
  </si>
  <si>
    <t>AJUSTE POR DEVENGO DE INTERESES PAGADOS</t>
  </si>
  <si>
    <t>Fecha</t>
  </si>
  <si>
    <t>Intereses pagados</t>
  </si>
  <si>
    <t xml:space="preserve">BMN </t>
  </si>
  <si>
    <t>BBVA</t>
  </si>
  <si>
    <t>2008/554545</t>
  </si>
  <si>
    <t>IDENTIFICACIÓN OPERACIÓN</t>
  </si>
  <si>
    <t>Operaciones CON VENCIMIENTOS DE INTERESES TRIMESTRALES</t>
  </si>
  <si>
    <t>LA CAIXA</t>
  </si>
  <si>
    <t xml:space="preserve">A) </t>
  </si>
  <si>
    <t>B)</t>
  </si>
  <si>
    <t>INTERESES DEVENGADOS EN EL AÑO ANTERIOR</t>
  </si>
  <si>
    <t>Operaciones CON VENCIMIENTOS DE INTERESES MENSUALES</t>
  </si>
  <si>
    <t>BANCO SANTANDER</t>
  </si>
  <si>
    <t>CAJA RURAL</t>
  </si>
  <si>
    <t>C) AJUSTE POR INTERESES (sólo aplicable a la estabilidad presupuestaria)</t>
  </si>
  <si>
    <t>El importe total del ajuste lo traslada automáticamente a la hoja de la estabilidad presupuestaria (este ajuste no es aplicable a la regla de gasto, puesto que ésta no tiene en cuenta los intereses de préstamos).</t>
  </si>
  <si>
    <t>AJUSTE POR GASTOS PENDIENTES DE APLICAR AL PRESUPUESTO</t>
  </si>
  <si>
    <t>Se ha introducido un descuento en la suma de los saldos de las cuentas 413 y 555 por el importe de las facturas que pudieran aparecen duplicadas en ambas cuentas a final de cada ejercicio.</t>
  </si>
  <si>
    <t>Advertencia: rellenar solo las celdas sombreadas en amarillo (para no eliminar las fórmulas)</t>
  </si>
  <si>
    <t>Cálculo del Gasto financiado con fondos finalistas procedentes de la Unión Europea o de otras Administraciones públicas (Anexo B12)</t>
  </si>
  <si>
    <t>Cálculo del ajuste por intereses pagados</t>
  </si>
  <si>
    <r>
      <t>Este formulario se divide en dos partes diferenciadas, las primeras columnas (A, B, C, D y E) corresponden a los gastos y son las que tienen trascendencia para el cálculo de la regla de gasto. Las cuatro siguientes (F,G,H e I), referidas a los ingresos que financian esos gastos, han de reflejarse únicamente a efectos informativos para el MINHAFP. Las columnas J, K y L muestran</t>
    </r>
    <r>
      <rPr>
        <b/>
        <sz val="10"/>
        <color indexed="62"/>
        <rFont val="Arial"/>
        <family val="2"/>
      </rPr>
      <t xml:space="preserve"> los resultados</t>
    </r>
    <r>
      <rPr>
        <sz val="10"/>
        <rFont val="Arial"/>
        <family val="2"/>
      </rPr>
      <t xml:space="preserve"> del gasto financiado por administraciones, que </t>
    </r>
    <r>
      <rPr>
        <b/>
        <sz val="10"/>
        <color indexed="62"/>
        <rFont val="Arial"/>
        <family val="2"/>
      </rPr>
      <t>son trasladados automáticamente al formulario  de la Regla de Gasto</t>
    </r>
    <r>
      <rPr>
        <sz val="10"/>
        <rFont val="Arial"/>
        <family val="2"/>
      </rPr>
      <t xml:space="preserve"> (RG.F11.B2):</t>
    </r>
  </si>
  <si>
    <r>
      <t xml:space="preserve">En la parte referida a los </t>
    </r>
    <r>
      <rPr>
        <b/>
        <sz val="10"/>
        <color indexed="44"/>
        <rFont val="Arial"/>
        <family val="2"/>
      </rPr>
      <t>gastos</t>
    </r>
    <r>
      <rPr>
        <sz val="10"/>
        <rFont val="Arial"/>
        <family val="2"/>
        <charset val="1"/>
      </rPr>
      <t xml:space="preserve"> </t>
    </r>
    <r>
      <rPr>
        <b/>
        <sz val="10"/>
        <color indexed="62"/>
        <rFont val="Arial"/>
        <family val="2"/>
      </rPr>
      <t>se deberán completar</t>
    </r>
    <r>
      <rPr>
        <sz val="10"/>
        <rFont val="Arial"/>
        <family val="2"/>
        <charset val="1"/>
      </rPr>
      <t xml:space="preserve"> los siguientes apartados:  </t>
    </r>
    <r>
      <rPr>
        <b/>
        <sz val="10"/>
        <rFont val="Arial"/>
        <family val="2"/>
      </rPr>
      <t>Descripción del gasto</t>
    </r>
    <r>
      <rPr>
        <sz val="10"/>
        <rFont val="Arial"/>
        <family val="2"/>
        <charset val="1"/>
      </rPr>
      <t>: se realizará una breve descripción del proyecto del gasto realizado. </t>
    </r>
    <r>
      <rPr>
        <b/>
        <sz val="10"/>
        <rFont val="Arial"/>
        <family val="2"/>
      </rPr>
      <t xml:space="preserve"> Gasto total del período</t>
    </r>
    <r>
      <rPr>
        <sz val="10"/>
        <rFont val="Arial"/>
        <family val="2"/>
        <charset val="1"/>
      </rPr>
      <t xml:space="preserve">: se indicará el importe total de las obligaciones reconocidas en el Presupuesto de Gastos correspondiente al proyecto de gastos descrito en la columna anterior.  </t>
    </r>
    <r>
      <rPr>
        <b/>
        <sz val="10"/>
        <rFont val="Arial"/>
        <family val="2"/>
      </rPr>
      <t>Coeficiente de financiación</t>
    </r>
    <r>
      <rPr>
        <sz val="10"/>
        <rFont val="Arial"/>
        <family val="2"/>
        <charset val="1"/>
      </rPr>
      <t>: porcentaje que supone la parte financiada por una administración sobre las obligaciones reconocidas de la columna inmediata anterior. </t>
    </r>
    <r>
      <rPr>
        <b/>
        <sz val="10"/>
        <rFont val="Arial"/>
        <family val="2"/>
      </rPr>
      <t xml:space="preserve"> Aplicación presupuestaria</t>
    </r>
    <r>
      <rPr>
        <sz val="10"/>
        <rFont val="Arial"/>
        <family val="2"/>
        <charset val="1"/>
      </rPr>
      <t>: será la aplicación presupuestaria a la que se imputa el gasto realizado.</t>
    </r>
  </si>
  <si>
    <r>
      <t xml:space="preserve">En la parte referida a </t>
    </r>
    <r>
      <rPr>
        <b/>
        <sz val="10"/>
        <color indexed="41"/>
        <rFont val="Arial"/>
        <family val="2"/>
      </rPr>
      <t>ingresos</t>
    </r>
    <r>
      <rPr>
        <sz val="10"/>
        <rFont val="Arial"/>
        <family val="2"/>
      </rPr>
      <t xml:space="preserve"> </t>
    </r>
    <r>
      <rPr>
        <b/>
        <sz val="10"/>
        <color indexed="62"/>
        <rFont val="Arial"/>
        <family val="2"/>
      </rPr>
      <t>se reflejará</t>
    </r>
    <r>
      <rPr>
        <sz val="10"/>
        <rFont val="Arial"/>
        <family val="2"/>
      </rPr>
      <t xml:space="preserve">:   </t>
    </r>
    <r>
      <rPr>
        <b/>
        <sz val="10"/>
        <rFont val="Arial"/>
        <family val="2"/>
      </rPr>
      <t>Administración pública</t>
    </r>
    <r>
      <rPr>
        <sz val="10"/>
        <rFont val="Arial"/>
        <family val="2"/>
      </rPr>
      <t xml:space="preserve"> que financia el gasto (eligiendo la correspondiente en el desplegable de la derecha de la celda).
</t>
    </r>
    <r>
      <rPr>
        <b/>
        <sz val="10"/>
        <rFont val="Arial"/>
        <family val="2"/>
      </rPr>
      <t xml:space="preserve"> Ingreso recibido de</t>
    </r>
    <r>
      <rPr>
        <sz val="10"/>
        <rFont val="Arial"/>
        <family val="2"/>
      </rPr>
      <t xml:space="preserve"> la UE o de </t>
    </r>
    <r>
      <rPr>
        <b/>
        <sz val="10"/>
        <rFont val="Arial"/>
        <family val="2"/>
      </rPr>
      <t>otras Administraciones Públicas</t>
    </r>
    <r>
      <rPr>
        <sz val="10"/>
        <rFont val="Arial"/>
        <family val="2"/>
      </rPr>
      <t xml:space="preserve">: </t>
    </r>
    <r>
      <rPr>
        <b/>
        <sz val="10"/>
        <color indexed="44"/>
        <rFont val="Arial"/>
        <family val="2"/>
      </rPr>
      <t>será el importe en caja</t>
    </r>
    <r>
      <rPr>
        <sz val="10"/>
        <rFont val="Arial"/>
        <family val="2"/>
      </rPr>
      <t xml:space="preserve"> obtenido en cada período de la UE o de una Administración Pública para financiar los gastos a los que se refieren los apartados anteriores. Los ingresos pueden haberse obtenido en un período distinto al de realización del gasto que financian. En este sentido, </t>
    </r>
    <r>
      <rPr>
        <b/>
        <sz val="10"/>
        <rFont val="Arial"/>
        <family val="2"/>
      </rPr>
      <t>se señalará el ejercicio</t>
    </r>
    <r>
      <rPr>
        <sz val="10"/>
        <rFont val="Arial"/>
        <family val="2"/>
      </rPr>
      <t xml:space="preserve"> o ejercicios en que se obtienen
los ingresos afectados</t>
    </r>
    <r>
      <rPr>
        <b/>
        <sz val="10"/>
        <rFont val="Arial"/>
        <family val="2"/>
      </rPr>
      <t xml:space="preserve"> así como su importe</t>
    </r>
    <r>
      <rPr>
        <sz val="10"/>
        <rFont val="Arial"/>
        <family val="2"/>
      </rPr>
      <t xml:space="preserve">.
 </t>
    </r>
    <r>
      <rPr>
        <b/>
        <sz val="10"/>
        <rFont val="Arial"/>
        <family val="2"/>
      </rPr>
      <t>Aplicación presupuestaria</t>
    </r>
    <r>
      <rPr>
        <sz val="10"/>
        <rFont val="Arial"/>
        <family val="2"/>
      </rPr>
      <t>: será la aplicación presupuestaria a la que se imputan los ingresos destinados a la realización de los gastos.</t>
    </r>
  </si>
  <si>
    <t>NOVEDADES  DE LA VERSIÓN DE FECHA 24 DE FEBRERO DE 2017</t>
  </si>
  <si>
    <t>ANEXO B12 (GASTO FINANCIADO POR OTRAS ADMINISTRACIONES)</t>
  </si>
  <si>
    <t>AJUSTE POR INTERESES PAGADOS</t>
  </si>
  <si>
    <t>REGLA DE GASTO: DISMINUCIÓN DEL GASTO COMPUTABLE POR I.F.S.</t>
  </si>
  <si>
    <t>ORGANISMO AUTÓNOMO XXXXXX</t>
  </si>
  <si>
    <t>ORGANISMO AUTÓNOMO YYYYYYY</t>
  </si>
  <si>
    <t>ORGANISMO AUTÓNOMO ZZZZZZZ</t>
  </si>
  <si>
    <t>ORGANISMO AUTÓNOMO XXXX</t>
  </si>
  <si>
    <t>ORGANISMO AUTÓNOMO YYYY</t>
  </si>
  <si>
    <t>ORGANISMO AUTÓNOMO ZZZZ</t>
  </si>
  <si>
    <t>Obligaciones Reconocidas Netas</t>
  </si>
  <si>
    <t>PIE 2015</t>
  </si>
  <si>
    <t>Nota (*)</t>
  </si>
  <si>
    <t>NOVEDADES DE LA VERSIÓN DE FECHA 15 DE MARZO DE 2017</t>
  </si>
  <si>
    <t>AJUSTE GPA (GASTOS PENDIENTES DE APLICAR)</t>
  </si>
  <si>
    <t>AJUSTE  POR  GASTOS  PENDIENTES  DE  APLICAR  AL  PRESUPUESTO (CUENTA 413)</t>
  </si>
  <si>
    <t>Cuenta 413 "Acreedores por operaciones pendientes de aplicar al presupuesto"(*)</t>
  </si>
  <si>
    <t>A) Cuenta 555 "Pagos pendientes de aplicación"</t>
  </si>
  <si>
    <t xml:space="preserve">B) Importe de las facturas que puedan aparecer duplicadas en la 413 y en la 555 </t>
  </si>
  <si>
    <t>C) Gastos no reflejados en contabilidad</t>
  </si>
  <si>
    <t>"OTROS AJUSTES" (AJUSTE POR OTROS GASTOS PENDIENTES DE APLICAR)</t>
  </si>
  <si>
    <t>Introducir en las celdas E4, F4 y G4 el importe ABSOLUTO del saldo de la cuenta 413, ANTES DEL CIERRE y SIN NINGÚN SIGNO.                                                                                    La hoja de cálculo ya traslada directamente los importes del ajuste (con los signos correspondientes) a los formularios de la Estabilidad Prespuestaria y de la Regla de Gasto</t>
  </si>
  <si>
    <t>VARIACIÓN PAGOS PENDIENTES DE APLICACIÓN</t>
  </si>
  <si>
    <r>
      <rPr>
        <vertAlign val="superscript"/>
        <sz val="16"/>
        <color indexed="55"/>
        <rFont val="Calibri"/>
        <family val="2"/>
        <charset val="1"/>
      </rPr>
      <t>Otros (Especificar)(5)</t>
    </r>
  </si>
  <si>
    <t>(INTRODUCIR DATOS SOLO EN CELDAS AMARILLAS)</t>
  </si>
  <si>
    <t>Descripción del Gasto</t>
  </si>
  <si>
    <t>Pendiente a 1 de enero</t>
  </si>
  <si>
    <t>Abonos</t>
  </si>
  <si>
    <t>Cargos</t>
  </si>
  <si>
    <t>Pendiente a 31 de diciembre</t>
  </si>
  <si>
    <t>Pagado a 31 de diciembre</t>
  </si>
  <si>
    <t>Fra. Suministro eléctrico</t>
  </si>
  <si>
    <t>165 - 221 00</t>
  </si>
  <si>
    <t>TOTAL = A - B + C</t>
  </si>
  <si>
    <t>DIFERENCIA TOTAL ENTRE ABONOS Y CARGOS</t>
  </si>
  <si>
    <t>Anexo IB5</t>
  </si>
  <si>
    <r>
      <rPr>
        <sz val="28"/>
        <rFont val="Arial"/>
        <family val="2"/>
      </rPr>
      <t>ANEXO IB5: Movimientos de la cuenta "Acreedores por operaciones pendientes de aplicar a presupuesto"</t>
    </r>
    <r>
      <rPr>
        <sz val="26"/>
        <rFont val="Arial"/>
        <family val="2"/>
        <charset val="1"/>
      </rPr>
      <t xml:space="preserve">                    </t>
    </r>
    <r>
      <rPr>
        <sz val="14"/>
        <rFont val="Arial"/>
        <family val="2"/>
      </rPr>
      <t>(este anexo se obtiene en Sicalwin a través de la siguientes opciones de menú: Administración del Sistema - Exportación de Datos y Soportes Magnéticos - Obligaciones Trimestrales de Suministro de Información)</t>
    </r>
  </si>
  <si>
    <t>Rellenar el anexo IB5, entero o solo la fila de totales</t>
  </si>
  <si>
    <t>En este anexo se reflejan los movimientos de la cuenta 413. Se obtiene en Sicalwin a través de la siguientes opciones de menú: Administración del Sistema - Exportación de Datos y Soportes Magnéticos - Obligaciones Trimestrales de Suministro de Información</t>
  </si>
  <si>
    <t>La nueva aplicación de captura del Ministerio de la Liquidación del Presupuesto de 2017 incluye una nueva validación de coherencia entre el ajuste por gastos pendientes de aplicar y lo que se refleja en el Anexo IB5. Se ha incluido en la hoja de cálculo el formulario IB5.</t>
  </si>
  <si>
    <t>El Ministerio solo considera posible el ajuste por gastos pendientes de aplicar al presupuesto como consecuencia de la variación de saldo de la cuenta 413, entendiendo que todos los pagos pendientes de aplicación están reflejados en la cuenta 413, además de en la 555. Dado que la realidad nos muestra que esto no siempre es así, y para dar cumplimiento a los principios del SEC en cuanto a la imputación de los gastos al año en que se devengan, consideramos que se ha de efectuar también el ajuste por la variación de los pagos pendientes de aplicación que no se han reflejado en la 413, así como por otros gastos pendientes de aplicación. Para ello, hemos separado del ajuste GPA lo que no tiene reflejo en la cuenta 413, aplicando el ajuste en el apartado "Otros" de los formularios de la Estabilidad Presupuestaria y de la Regla de Gasto</t>
  </si>
  <si>
    <r>
      <t xml:space="preserve">NOVEDADES DE LA VERSIÓN DE FECHA </t>
    </r>
    <r>
      <rPr>
        <sz val="18"/>
        <color indexed="52"/>
        <rFont val="Albertus Extra Bold"/>
        <family val="2"/>
      </rPr>
      <t>17 DE ABRIL DE 2018</t>
    </r>
  </si>
  <si>
    <t>PIE 2016</t>
  </si>
  <si>
    <t>EJERCICIOS CERRADOS</t>
  </si>
  <si>
    <t>Primer vencimiento de 2019</t>
  </si>
  <si>
    <t>días de 2019</t>
  </si>
  <si>
    <t>Este importe ha de coincidir con el de la celda I5 de la hoja "ajuste GPA", y con el de la celda D16 de la hoja "RG.F11.B2". La aplicación de captura del Ministerio no permite validar si existe discrepancia entre este formulario IB5 y el formulario de la Regla de Gasto en cuanto al ajuste por Gastos Pendientes de Aplicar al Presupuesto</t>
  </si>
  <si>
    <t>(+/-) Ajuste por liquidación PTE ejercicios distintos a 2008 y 2009</t>
  </si>
  <si>
    <t>(-) Mecanismo extraordinario  de pago proveedores</t>
  </si>
  <si>
    <t>(GC2018) Gasto computable en la Liquidación del ejercicio 2018</t>
  </si>
  <si>
    <t>Saldo a                   31 de diciembre de 2018</t>
  </si>
  <si>
    <t>Diferencia Saldo GPA 2018</t>
  </si>
  <si>
    <r>
      <rPr>
        <b/>
        <sz val="10"/>
        <color indexed="44"/>
        <rFont val="Arial"/>
        <family val="2"/>
        <charset val="1"/>
      </rPr>
      <t xml:space="preserve">Introducir </t>
    </r>
    <r>
      <rPr>
        <sz val="10"/>
        <rFont val="Arial"/>
        <family val="2"/>
        <charset val="1"/>
      </rPr>
      <t>manualmente otros posibles ajustes SEC en celdas amarillas.</t>
    </r>
  </si>
  <si>
    <t>Se obtiene de forma automática la información de la entidad matriz. Si hubiera entes dependientes se deberán añadir los datos manualmente en las filas 10 y siguientes.</t>
  </si>
  <si>
    <t>FORMULARIO DE LA REGLA DE GASTO (F11.B2)</t>
  </si>
  <si>
    <t>I.F.S. Hay que especificar las obligaciones reconocidas en 2018 con cargo al superávit de 2016 o 2017, para reflejarlas por separado en la aplicación de captura</t>
  </si>
  <si>
    <r>
      <rPr>
        <sz val="24"/>
        <color indexed="54"/>
        <rFont val="Arial Rounded MT Bold"/>
        <family val="2"/>
      </rPr>
      <t xml:space="preserve">NOVEDAD DE LA VERSIÓN DE FECHA </t>
    </r>
    <r>
      <rPr>
        <sz val="24"/>
        <color indexed="52"/>
        <rFont val="Arial Rounded MT Bold"/>
        <family val="2"/>
      </rPr>
      <t xml:space="preserve">3 DE ENERO DE 2019      </t>
    </r>
    <r>
      <rPr>
        <sz val="18"/>
        <rFont val="Arial Rounded MT Bold"/>
        <family val="2"/>
      </rPr>
      <t>(a la vista de la aplicación de captura del 4º trimestre de 2018)</t>
    </r>
  </si>
  <si>
    <r>
      <rPr>
        <b/>
        <i/>
        <vertAlign val="superscript"/>
        <sz val="16"/>
        <color indexed="54"/>
        <rFont val="Calibri"/>
        <family val="2"/>
      </rPr>
      <t>Otros(1)</t>
    </r>
  </si>
  <si>
    <t>(cumplimiento o no del Plan Económico Financiero en cuanto a la Regla de Gasto)</t>
  </si>
  <si>
    <t>(cumplimiento o no de la Regla del Gasto)</t>
  </si>
  <si>
    <t>(cumplimiento o no del objetivo de estabilidad)</t>
  </si>
  <si>
    <r>
      <t xml:space="preserve">NOVEDADES DE LA VERSIÓN DE FECHA </t>
    </r>
    <r>
      <rPr>
        <sz val="22"/>
        <color indexed="52"/>
        <rFont val="Arial Rounded MT Bold"/>
        <family val="2"/>
      </rPr>
      <t xml:space="preserve">4 DE FEBRERO DE 2019      </t>
    </r>
  </si>
  <si>
    <t>AJUSTE ARRENDAMIENTO FINANCIERO</t>
  </si>
  <si>
    <t>Se corrige errata. Las cuotas a reflejar son las correspondientes al ejercicio 2018</t>
  </si>
  <si>
    <t>FORMULARIOS                      F.3.3. y F.3.4</t>
  </si>
  <si>
    <r>
      <t xml:space="preserve">El Ministerio ha anunciado que va a incorporar un </t>
    </r>
    <r>
      <rPr>
        <b/>
        <sz val="14"/>
        <color indexed="45"/>
        <rFont val="Arial Unicode MS"/>
        <family val="2"/>
      </rPr>
      <t>nuevo control</t>
    </r>
    <r>
      <rPr>
        <b/>
        <sz val="14"/>
        <color indexed="54"/>
        <rFont val="Arial Unicode MS"/>
        <family val="2"/>
      </rPr>
      <t xml:space="preserve"> en la aplicación de captura para aquellas EELL que tengan vigente un PEF. Se reflejará automáticamente el </t>
    </r>
    <r>
      <rPr>
        <b/>
        <sz val="14"/>
        <color indexed="45"/>
        <rFont val="Arial Unicode MS"/>
        <family val="2"/>
      </rPr>
      <t>gasto computable proyectado en el PEF</t>
    </r>
    <r>
      <rPr>
        <b/>
        <sz val="14"/>
        <color indexed="54"/>
        <rFont val="Arial Unicode MS"/>
        <family val="2"/>
      </rPr>
      <t xml:space="preserve"> (si está subido a la aplicación PEFEL). Y en caso de que el gasto computable de 2018 sea superior al proyectado en el PEF, se entenderá que se ha incumplido la Regla de Gasto, aunque no se haya superado la tasa de variación del PIB</t>
    </r>
  </si>
  <si>
    <t>Liquidación del ejercicio 2019</t>
  </si>
  <si>
    <t>Ejercicio Corriente 2019</t>
  </si>
  <si>
    <t>LIQUIDACIÓN 2019</t>
  </si>
  <si>
    <t>Obligaciones Reconocidas 2019</t>
  </si>
  <si>
    <t>Saldo a                         31 de diciembre de 2017</t>
  </si>
  <si>
    <t>Saldo a                   31 de diciembre de 2019</t>
  </si>
  <si>
    <t>Diferencia Saldo GPA 2019</t>
  </si>
  <si>
    <t>Diferencia  2018</t>
  </si>
  <si>
    <t>Diferencia   2019</t>
  </si>
  <si>
    <t>Saldo a 1 de enero de 2019          ( A )</t>
  </si>
  <si>
    <t>Saldo a 31 de diciembre de 2019     ( B )</t>
  </si>
  <si>
    <t>Diferencia Saldo DIPA 2019   (A - B)</t>
  </si>
  <si>
    <t>AJUSTE POR LA DEVOLUCIÓN DE LA LIQUIDACIÓN NEGATIVA DE LA PIE 2008, 2009, 2011, 2012, 2013, 2014, 2015, 2016 y 2017</t>
  </si>
  <si>
    <t>PIE 2017</t>
  </si>
  <si>
    <t>AJUSTE  POR  RECAUDACIÓN  APLICABLE  A  LA  LIQUIDACIÓN  DE  2019 (RECAUDACIÓN TOTAL MENOS DERECHOS RECONOCIDOS NETOS)</t>
  </si>
  <si>
    <t>DERECHOS RECONOCIDOS 2019</t>
  </si>
  <si>
    <t>RECAUDACIÓN AÑO 2019</t>
  </si>
  <si>
    <t>AJUSTE POR RECAUDACIÓN 2019</t>
  </si>
  <si>
    <t>BIENES  ADQUIRIDOS  EN  2019</t>
  </si>
  <si>
    <t>cuotas de amortización pagadas en 2019      (sin intereses)</t>
  </si>
  <si>
    <t>BIENES  ADQUIRIDOS EN EJERCICIOS ANTERIORES A 2019</t>
  </si>
  <si>
    <t>importe de la opción de compra ejercida en 2019</t>
  </si>
  <si>
    <t>A) INTERESES DEVENGADOS EN 2018 CON VENCIMIENTO EN 2019</t>
  </si>
  <si>
    <t>B) INTERESES DEVENGADOS EN 2019 CON VENCIMIENTO EN 2020</t>
  </si>
  <si>
    <t>Primer vencimiento de 2020</t>
  </si>
  <si>
    <t>2018/2019</t>
  </si>
  <si>
    <t>Importe Liquidación 2019</t>
  </si>
  <si>
    <t>Liquidación 2019</t>
  </si>
  <si>
    <t>1. ¿Ha tenido la Corporación aprobado un Plan Económico Financiero con vigencia en el ejercicio 2019?</t>
  </si>
  <si>
    <t>Objetivos para el ejercicio 2019 contemplados en el Plan Económico Financiero aprobado</t>
  </si>
  <si>
    <t>Esta línea solo aparecerá en el formulario si la Corporación tiene aprobado un Plan Económico Financiero con vigencia en 2019</t>
  </si>
  <si>
    <t>¿Incumple la Corporación Local la regla de gasto en 2018?</t>
  </si>
  <si>
    <t>Gasto computable límite para el ejercicio 2019 previsto en el PEF</t>
  </si>
  <si>
    <t>Diferencia entre el "Límite de la Regla del Gasto" y el "Gasto computable 2019 (GC2019)" (5)-(6)</t>
  </si>
  <si>
    <t>Diferencia entre el "Límite máximo de gasto objetivo 2019  PEF vigente" y el "Gasto computable2019 (GC2019)" Lim.PEF - (5)</t>
  </si>
  <si>
    <t>% incremento gasto computable 2019 s/ 2018 (6) = [(6)-(1)] / (1)</t>
  </si>
  <si>
    <t>(TRCPIB) Tasa de referencia de crecimiento del Producto Interior Bruto  (para el ejercicio 2019 es el 2,4%)</t>
  </si>
  <si>
    <t>(IncNorm2019) Aumentos/disminuciones permanentes de recaudación por cambios normativos  final del ejercicio 2019.</t>
  </si>
  <si>
    <t>(GC2019) Gasto computable en la Liquidación del ejercicio 2019</t>
  </si>
  <si>
    <t>Gasto computable
 Liquidación 2019
 (GC2018 descontadas IFS) 
(6)</t>
  </si>
  <si>
    <t>Gasto inversiones financieramente sostenibles 2019 (4)</t>
  </si>
  <si>
    <t>Aumentos/ disminuciones (art.12.4)
Pto. Act. 2019 (IncNorm2017)III(3)</t>
  </si>
  <si>
    <t>Gasto inversiones financieramente sostenibles (2018) (11)</t>
  </si>
  <si>
    <t>Gasto computable Liq. 2018 sin IFS (1)</t>
  </si>
  <si>
    <t>F4.0 - Cierre de comunicación de la Liquidación 2019</t>
  </si>
  <si>
    <t>Liquidación del ejercicio 2019 de la Corporación Local</t>
  </si>
  <si>
    <t>comunico la liquidación 2019</t>
  </si>
  <si>
    <t>Asi mismo comunico los datos correspondientes al Informe de Evaluación actualizado de cumplimiento de objetivos que contempla la Ley Orgánica 2/2012, y que suponen que la Liquidación 2018 de las Entidades que forman parte del sector Administraciones Públicas de esta Corporación:</t>
  </si>
  <si>
    <t>ESTA HERRAMIENTA HA SIDO DISEÑADA PARA PODER CALCULAR EL CUMPLIMIENTO O INCUMPLIMIENTO DEL OBJETIVO DE ESTABILIDAD PRESUPUESTARIA Y DE  LA REGLA DE GASTO              EN LA LIQUIDACION DEL PRESUPUESTO DE 2019 CON EL FORMATO DE LOS FORMULARIOS DE LAS APLICACIONES DE CAPTURA DE LA OFICINA VIRTUAL DE LAS ENTIDADES LOCALES</t>
  </si>
  <si>
    <t>Introducir Derechos Reconocidos y Obligaciones Reconocidas en 2019</t>
  </si>
  <si>
    <t>Introducir en esta hoja únicamente el importe de obligaciones reconocidas en 2019 e imputadas a los conceptos presupuestarios 301, 311, 321, 331 y 357.</t>
  </si>
  <si>
    <t>Introducir en las celdas amarillas los saldos ABSOLUTOS (SIN NINGÚN SIGNO) a 31 de diciembre de 2017, 31 de diciembre de 2018 y 31 de diciembre de 2019 de las Cuentas 413, 555 y otros GPA, así como el importe de las facturas que pudieran estar duplicadas en la 413 y en la 555.</t>
  </si>
  <si>
    <t>Introducir en las celdas amarillas los saldos a 1 de enero de 2019 y 31 de diciembre de 2019 de la Cuenta 418.</t>
  </si>
  <si>
    <t>Introducir los importes devueltos en 2019 (correspondientes a 2008, 2009, 2011, 2012, 2013, 2014, 2015, 2016 y 2017) así como el importe de la liquidación definitiva de la PIE 2017 (cuando sea negativa).</t>
  </si>
  <si>
    <t>Incorporar los datos solicitados en las celdas sombreadas en amarillo: descripción, valor del bien (si ha sido adquirido en 2019), cuotas por amortización u opción  de compra pagadas en 2019. Se calcula automáticamente el ajuste por arrendamiento financiero y traslada su importe (con signo contrario) a la pestaña de la estabilidad presupuestaria y a la de la regla de gasto (siempre por el mismo importe).</t>
  </si>
</sst>
</file>

<file path=xl/styles.xml><?xml version="1.0" encoding="utf-8"?>
<styleSheet xmlns="http://schemas.openxmlformats.org/spreadsheetml/2006/main">
  <numFmts count="8">
    <numFmt numFmtId="7" formatCode="#,##0.00\ &quot;€&quot;;\-#,##0.00\ &quot;€&quot;"/>
    <numFmt numFmtId="164" formatCode="_-* #,##0.00\ _€_-;\-* #,##0.00\ _€_-;_-* \-??\ _€_-;_-@_-"/>
    <numFmt numFmtId="165" formatCode="#,##0.00_ ;\-#,##0.00\ "/>
    <numFmt numFmtId="166" formatCode="#,##0&quot; €&quot;;[Red]\-#,##0&quot; €&quot;"/>
    <numFmt numFmtId="167" formatCode="0.0%"/>
    <numFmt numFmtId="168" formatCode="#,##0.00\ &quot;€&quot;"/>
    <numFmt numFmtId="169" formatCode="#,##0.00\ _€"/>
    <numFmt numFmtId="170" formatCode="#,##0.00_ ;[Red]\-#,##0.00\ "/>
  </numFmts>
  <fonts count="184">
    <font>
      <sz val="10"/>
      <name val="Arial"/>
      <family val="2"/>
      <charset val="1"/>
    </font>
    <font>
      <sz val="11"/>
      <color indexed="55"/>
      <name val="Calibri"/>
      <family val="2"/>
      <charset val="1"/>
    </font>
    <font>
      <sz val="10"/>
      <color indexed="55"/>
      <name val="MS Sans Serif"/>
      <family val="2"/>
      <charset val="1"/>
    </font>
    <font>
      <i/>
      <sz val="12"/>
      <name val="Goudy Old Style"/>
      <family val="1"/>
      <charset val="1"/>
    </font>
    <font>
      <sz val="10"/>
      <name val="Times New Roman"/>
      <family val="1"/>
      <charset val="1"/>
    </font>
    <font>
      <i/>
      <sz val="10"/>
      <color indexed="15"/>
      <name val="Times New Roman"/>
      <family val="1"/>
      <charset val="1"/>
    </font>
    <font>
      <b/>
      <sz val="10"/>
      <name val="Arial"/>
      <family val="2"/>
      <charset val="1"/>
    </font>
    <font>
      <sz val="12"/>
      <name val="Goudy Old Style"/>
      <family val="1"/>
      <charset val="1"/>
    </font>
    <font>
      <b/>
      <sz val="10"/>
      <color indexed="31"/>
      <name val="Arial"/>
      <family val="2"/>
      <charset val="1"/>
    </font>
    <font>
      <sz val="10"/>
      <name val="Goudy Old Style"/>
      <family val="1"/>
      <charset val="1"/>
    </font>
    <font>
      <b/>
      <sz val="10"/>
      <color indexed="44"/>
      <name val="Arial"/>
      <family val="2"/>
      <charset val="1"/>
    </font>
    <font>
      <b/>
      <u/>
      <sz val="10"/>
      <name val="Arial"/>
      <family val="2"/>
      <charset val="1"/>
    </font>
    <font>
      <sz val="8"/>
      <color indexed="55"/>
      <name val="Calibri"/>
      <family val="2"/>
      <charset val="1"/>
    </font>
    <font>
      <b/>
      <u/>
      <sz val="12"/>
      <color indexed="54"/>
      <name val="Calibri"/>
      <family val="2"/>
      <charset val="1"/>
    </font>
    <font>
      <b/>
      <sz val="10"/>
      <color indexed="55"/>
      <name val="Calibri"/>
      <family val="2"/>
      <charset val="1"/>
    </font>
    <font>
      <b/>
      <sz val="12"/>
      <color indexed="18"/>
      <name val="Arial"/>
      <family val="2"/>
      <charset val="1"/>
    </font>
    <font>
      <sz val="10"/>
      <color indexed="18"/>
      <name val="Arial"/>
      <family val="2"/>
      <charset val="1"/>
    </font>
    <font>
      <b/>
      <sz val="10"/>
      <color indexed="18"/>
      <name val="Arial"/>
      <family val="2"/>
      <charset val="1"/>
    </font>
    <font>
      <b/>
      <sz val="12"/>
      <name val="Arial"/>
      <family val="2"/>
      <charset val="1"/>
    </font>
    <font>
      <b/>
      <u/>
      <sz val="10"/>
      <color indexed="18"/>
      <name val="Arial"/>
      <family val="2"/>
      <charset val="1"/>
    </font>
    <font>
      <b/>
      <sz val="10"/>
      <color indexed="55"/>
      <name val="Arial"/>
      <family val="2"/>
      <charset val="1"/>
    </font>
    <font>
      <sz val="9"/>
      <name val="Arial"/>
      <family val="2"/>
      <charset val="1"/>
    </font>
    <font>
      <b/>
      <sz val="8"/>
      <color indexed="55"/>
      <name val="Calibri"/>
      <family val="2"/>
      <charset val="1"/>
    </font>
    <font>
      <sz val="7"/>
      <name val="Arial"/>
      <family val="2"/>
      <charset val="1"/>
    </font>
    <font>
      <b/>
      <sz val="9"/>
      <name val="Arial"/>
      <family val="2"/>
      <charset val="1"/>
    </font>
    <font>
      <sz val="8"/>
      <name val="Arial"/>
      <family val="2"/>
      <charset val="1"/>
    </font>
    <font>
      <b/>
      <sz val="8"/>
      <color indexed="44"/>
      <name val="Calibri"/>
      <family val="2"/>
      <charset val="1"/>
    </font>
    <font>
      <b/>
      <sz val="12"/>
      <color indexed="55"/>
      <name val="Arial"/>
      <family val="2"/>
      <charset val="1"/>
    </font>
    <font>
      <b/>
      <sz val="11"/>
      <color indexed="55"/>
      <name val="Calibri"/>
      <family val="2"/>
      <charset val="1"/>
    </font>
    <font>
      <sz val="12"/>
      <name val="Calibri"/>
      <family val="2"/>
      <charset val="1"/>
    </font>
    <font>
      <b/>
      <sz val="11"/>
      <name val="Arial"/>
      <family val="2"/>
      <charset val="1"/>
    </font>
    <font>
      <b/>
      <sz val="16"/>
      <name val="Arial"/>
      <family val="2"/>
      <charset val="1"/>
    </font>
    <font>
      <sz val="14"/>
      <name val="Arial"/>
      <family val="2"/>
      <charset val="1"/>
    </font>
    <font>
      <b/>
      <sz val="14"/>
      <name val="Arial"/>
      <family val="2"/>
      <charset val="1"/>
    </font>
    <font>
      <b/>
      <sz val="12"/>
      <name val="Calibri"/>
      <family val="2"/>
      <charset val="1"/>
    </font>
    <font>
      <sz val="12"/>
      <name val="Arial"/>
      <family val="2"/>
      <charset val="1"/>
    </font>
    <font>
      <sz val="11"/>
      <name val="Arial"/>
      <family val="2"/>
      <charset val="1"/>
    </font>
    <font>
      <b/>
      <sz val="12"/>
      <name val="Tahoma"/>
      <family val="2"/>
      <charset val="1"/>
    </font>
    <font>
      <sz val="12"/>
      <color indexed="55"/>
      <name val="Calibri"/>
      <family val="2"/>
      <charset val="1"/>
    </font>
    <font>
      <b/>
      <u/>
      <sz val="12"/>
      <color indexed="55"/>
      <name val="Calibri"/>
      <family val="2"/>
      <charset val="1"/>
    </font>
    <font>
      <b/>
      <sz val="8"/>
      <name val="Calibri"/>
      <family val="2"/>
      <charset val="1"/>
    </font>
    <font>
      <sz val="8"/>
      <name val="Calibri"/>
      <family val="2"/>
      <charset val="1"/>
    </font>
    <font>
      <sz val="9"/>
      <color indexed="40"/>
      <name val="Calibri"/>
      <family val="2"/>
      <charset val="1"/>
    </font>
    <font>
      <sz val="8"/>
      <color indexed="44"/>
      <name val="Calibri"/>
      <family val="2"/>
      <charset val="1"/>
    </font>
    <font>
      <vertAlign val="superscript"/>
      <sz val="8"/>
      <name val="Calibri"/>
      <family val="2"/>
      <charset val="1"/>
    </font>
    <font>
      <b/>
      <sz val="9"/>
      <color indexed="40"/>
      <name val="Calibri"/>
      <family val="2"/>
      <charset val="1"/>
    </font>
    <font>
      <b/>
      <u/>
      <sz val="10"/>
      <color indexed="55"/>
      <name val="Calibri"/>
      <family val="2"/>
      <charset val="1"/>
    </font>
    <font>
      <sz val="9"/>
      <name val="Calibri"/>
      <family val="2"/>
      <charset val="1"/>
    </font>
    <font>
      <sz val="9"/>
      <color indexed="55"/>
      <name val="Calibri"/>
      <family val="2"/>
      <charset val="1"/>
    </font>
    <font>
      <b/>
      <sz val="11"/>
      <name val="Calibri"/>
      <family val="2"/>
      <charset val="1"/>
    </font>
    <font>
      <b/>
      <sz val="9"/>
      <color indexed="55"/>
      <name val="Calibri"/>
      <family val="2"/>
      <charset val="1"/>
    </font>
    <font>
      <vertAlign val="superscript"/>
      <sz val="9"/>
      <color indexed="55"/>
      <name val="Calibri"/>
      <family val="2"/>
      <charset val="1"/>
    </font>
    <font>
      <vertAlign val="superscript"/>
      <sz val="9"/>
      <name val="Calibri"/>
      <family val="2"/>
      <charset val="1"/>
    </font>
    <font>
      <sz val="8"/>
      <color indexed="55"/>
      <name val="Arial"/>
      <family val="2"/>
      <charset val="1"/>
    </font>
    <font>
      <b/>
      <u/>
      <sz val="12"/>
      <color indexed="44"/>
      <name val="Calibri"/>
      <family val="2"/>
      <charset val="1"/>
    </font>
    <font>
      <b/>
      <sz val="8"/>
      <color indexed="10"/>
      <name val="Calibri"/>
      <family val="2"/>
      <charset val="1"/>
    </font>
    <font>
      <i/>
      <sz val="8"/>
      <color indexed="55"/>
      <name val="Calibri"/>
      <family val="2"/>
      <charset val="1"/>
    </font>
    <font>
      <b/>
      <u/>
      <sz val="10"/>
      <color indexed="10"/>
      <name val="Calibri"/>
      <family val="2"/>
      <charset val="1"/>
    </font>
    <font>
      <u/>
      <sz val="8"/>
      <color indexed="55"/>
      <name val="Calibri"/>
      <family val="2"/>
      <charset val="1"/>
    </font>
    <font>
      <sz val="10"/>
      <color indexed="55"/>
      <name val="Calibri"/>
      <family val="2"/>
      <charset val="1"/>
    </font>
    <font>
      <i/>
      <sz val="10"/>
      <color indexed="55"/>
      <name val="Calibri"/>
      <family val="2"/>
      <charset val="1"/>
    </font>
    <font>
      <sz val="8"/>
      <color indexed="10"/>
      <name val="Calibri"/>
      <family val="2"/>
      <charset val="1"/>
    </font>
    <font>
      <vertAlign val="superscript"/>
      <sz val="8"/>
      <color indexed="55"/>
      <name val="Calibri"/>
      <family val="2"/>
      <charset val="1"/>
    </font>
    <font>
      <vertAlign val="superscript"/>
      <sz val="8"/>
      <color indexed="44"/>
      <name val="Calibri"/>
      <family val="2"/>
      <charset val="1"/>
    </font>
    <font>
      <b/>
      <sz val="12"/>
      <color indexed="44"/>
      <name val="Calibri"/>
      <family val="2"/>
      <charset val="1"/>
    </font>
    <font>
      <sz val="7"/>
      <color indexed="55"/>
      <name val="Calibri"/>
      <family val="2"/>
      <charset val="1"/>
    </font>
    <font>
      <b/>
      <sz val="18"/>
      <color indexed="55"/>
      <name val="Calibri"/>
      <family val="2"/>
      <charset val="1"/>
    </font>
    <font>
      <b/>
      <i/>
      <sz val="8"/>
      <color indexed="55"/>
      <name val="Calibri"/>
      <family val="2"/>
      <charset val="1"/>
    </font>
    <font>
      <sz val="10"/>
      <color indexed="55"/>
      <name val="Arial"/>
      <family val="2"/>
      <charset val="1"/>
    </font>
    <font>
      <i/>
      <sz val="8"/>
      <color indexed="44"/>
      <name val="Calibri"/>
      <family val="2"/>
      <charset val="1"/>
    </font>
    <font>
      <b/>
      <u/>
      <sz val="14"/>
      <color indexed="55"/>
      <name val="Calibri"/>
      <family val="2"/>
      <charset val="1"/>
    </font>
    <font>
      <i/>
      <sz val="11"/>
      <color indexed="10"/>
      <name val="Calibri"/>
      <family val="2"/>
      <charset val="1"/>
    </font>
    <font>
      <sz val="11"/>
      <color indexed="44"/>
      <name val="Calibri"/>
      <family val="2"/>
      <charset val="1"/>
    </font>
    <font>
      <b/>
      <sz val="11"/>
      <color indexed="44"/>
      <name val="Calibri"/>
      <family val="2"/>
      <charset val="1"/>
    </font>
    <font>
      <sz val="10"/>
      <name val="Arial"/>
      <family val="2"/>
      <charset val="1"/>
    </font>
    <font>
      <b/>
      <sz val="16"/>
      <color indexed="8"/>
      <name val="Vrinda"/>
      <family val="2"/>
    </font>
    <font>
      <b/>
      <sz val="18"/>
      <name val="Arial Black"/>
      <family val="2"/>
    </font>
    <font>
      <vertAlign val="superscript"/>
      <sz val="10"/>
      <name val="Calibri"/>
      <family val="2"/>
      <charset val="1"/>
    </font>
    <font>
      <sz val="10"/>
      <name val="Arial"/>
      <family val="2"/>
    </font>
    <font>
      <b/>
      <sz val="10"/>
      <color indexed="44"/>
      <name val="Arial"/>
      <family val="2"/>
    </font>
    <font>
      <b/>
      <sz val="10"/>
      <name val="Arial"/>
      <family val="2"/>
    </font>
    <font>
      <b/>
      <sz val="14"/>
      <color indexed="54"/>
      <name val="Calibri"/>
      <family val="2"/>
      <charset val="1"/>
    </font>
    <font>
      <b/>
      <sz val="10"/>
      <color indexed="31"/>
      <name val="Arial"/>
      <family val="2"/>
    </font>
    <font>
      <b/>
      <sz val="10"/>
      <color indexed="9"/>
      <name val="Arial"/>
      <family val="2"/>
      <charset val="1"/>
    </font>
    <font>
      <b/>
      <sz val="10"/>
      <color indexed="54"/>
      <name val="Arial"/>
      <family val="2"/>
    </font>
    <font>
      <b/>
      <i/>
      <sz val="16"/>
      <color indexed="32"/>
      <name val="Calibri"/>
      <family val="2"/>
      <charset val="1"/>
    </font>
    <font>
      <b/>
      <i/>
      <sz val="16"/>
      <color indexed="42"/>
      <name val="Calibri"/>
      <family val="2"/>
      <charset val="1"/>
    </font>
    <font>
      <sz val="20"/>
      <name val="Arial"/>
      <family val="2"/>
    </font>
    <font>
      <b/>
      <sz val="20"/>
      <name val="Arial"/>
      <family val="2"/>
    </font>
    <font>
      <b/>
      <sz val="20"/>
      <color indexed="62"/>
      <name val="Arial"/>
      <family val="2"/>
    </font>
    <font>
      <b/>
      <sz val="20"/>
      <color indexed="60"/>
      <name val="Arial"/>
      <family val="2"/>
    </font>
    <font>
      <b/>
      <sz val="14"/>
      <color indexed="9"/>
      <name val="Arial"/>
      <family val="2"/>
    </font>
    <font>
      <sz val="14"/>
      <name val="Arial"/>
      <family val="2"/>
    </font>
    <font>
      <sz val="14"/>
      <color indexed="18"/>
      <name val="Arial"/>
      <family val="2"/>
    </font>
    <font>
      <b/>
      <sz val="20"/>
      <color indexed="18"/>
      <name val="Arial"/>
      <family val="2"/>
    </font>
    <font>
      <b/>
      <sz val="14"/>
      <name val="Calibri"/>
      <family val="2"/>
    </font>
    <font>
      <b/>
      <sz val="14"/>
      <color indexed="18"/>
      <name val="Arial"/>
      <family val="2"/>
    </font>
    <font>
      <b/>
      <sz val="14"/>
      <color indexed="18"/>
      <name val="Calibri"/>
      <family val="2"/>
    </font>
    <font>
      <b/>
      <sz val="14"/>
      <color indexed="18"/>
      <name val="Arial"/>
      <family val="2"/>
    </font>
    <font>
      <b/>
      <sz val="18"/>
      <color indexed="18"/>
      <name val="Arial"/>
      <family val="2"/>
    </font>
    <font>
      <b/>
      <sz val="16"/>
      <color indexed="18"/>
      <name val="Arial"/>
      <family val="2"/>
    </font>
    <font>
      <b/>
      <sz val="18"/>
      <color indexed="62"/>
      <name val="Calibri"/>
      <family val="2"/>
    </font>
    <font>
      <b/>
      <sz val="18"/>
      <color indexed="18"/>
      <name val="Calibri"/>
      <family val="2"/>
    </font>
    <font>
      <sz val="18"/>
      <name val="Arial"/>
      <family val="2"/>
    </font>
    <font>
      <b/>
      <sz val="10"/>
      <color indexed="62"/>
      <name val="Arial"/>
      <family val="2"/>
    </font>
    <font>
      <b/>
      <sz val="14"/>
      <name val="Arial Black"/>
      <family val="2"/>
    </font>
    <font>
      <b/>
      <sz val="14"/>
      <name val="Wingdings"/>
      <charset val="2"/>
    </font>
    <font>
      <b/>
      <sz val="18"/>
      <color indexed="54"/>
      <name val="Bodoni MT Black"/>
      <family val="1"/>
    </font>
    <font>
      <sz val="14"/>
      <name val="Calibri"/>
      <family val="2"/>
    </font>
    <font>
      <b/>
      <sz val="20"/>
      <name val="Comic Sans MS"/>
      <family val="4"/>
    </font>
    <font>
      <b/>
      <sz val="11"/>
      <name val="Comic Sans MS"/>
      <family val="4"/>
    </font>
    <font>
      <b/>
      <sz val="14"/>
      <name val="Comic Sans MS"/>
      <family val="4"/>
    </font>
    <font>
      <sz val="12"/>
      <name val="Comic Sans MS"/>
      <family val="4"/>
    </font>
    <font>
      <sz val="16"/>
      <name val="Comic Sans MS"/>
      <family val="4"/>
    </font>
    <font>
      <sz val="22"/>
      <name val="Aharoni"/>
    </font>
    <font>
      <sz val="24"/>
      <name val="Aharoni"/>
    </font>
    <font>
      <b/>
      <sz val="10"/>
      <name val="Comic Sans MS"/>
      <family val="4"/>
    </font>
    <font>
      <sz val="8"/>
      <color indexed="18"/>
      <name val="Arial"/>
      <family val="2"/>
      <charset val="1"/>
    </font>
    <font>
      <b/>
      <sz val="8"/>
      <name val="Comic Sans MS"/>
      <family val="4"/>
    </font>
    <font>
      <b/>
      <sz val="12"/>
      <name val="Calibri"/>
      <family val="2"/>
    </font>
    <font>
      <b/>
      <sz val="36"/>
      <name val="Aharoni"/>
    </font>
    <font>
      <sz val="10"/>
      <name val="Times"/>
      <family val="1"/>
    </font>
    <font>
      <i/>
      <sz val="12"/>
      <name val="Times"/>
      <family val="1"/>
    </font>
    <font>
      <b/>
      <sz val="16"/>
      <name val="Calibri"/>
      <family val="2"/>
    </font>
    <font>
      <b/>
      <sz val="14"/>
      <name val="Calibri"/>
      <family val="2"/>
    </font>
    <font>
      <b/>
      <sz val="18"/>
      <name val="Calibri"/>
      <family val="2"/>
    </font>
    <font>
      <b/>
      <sz val="16"/>
      <name val="Arial Black"/>
      <family val="2"/>
    </font>
    <font>
      <sz val="12"/>
      <name val="Arial"/>
      <family val="2"/>
    </font>
    <font>
      <b/>
      <u/>
      <sz val="12"/>
      <color indexed="81"/>
      <name val="Arial"/>
      <family val="2"/>
    </font>
    <font>
      <b/>
      <sz val="10"/>
      <color indexed="41"/>
      <name val="Arial"/>
      <family val="2"/>
    </font>
    <font>
      <b/>
      <sz val="16"/>
      <color indexed="52"/>
      <name val="Calibri"/>
      <family val="2"/>
    </font>
    <font>
      <sz val="9"/>
      <color indexed="81"/>
      <name val="Tahoma"/>
      <family val="2"/>
    </font>
    <font>
      <b/>
      <sz val="9"/>
      <color indexed="81"/>
      <name val="Tahoma"/>
      <family val="2"/>
    </font>
    <font>
      <b/>
      <sz val="8"/>
      <name val="Calibri"/>
      <family val="2"/>
    </font>
    <font>
      <b/>
      <sz val="12"/>
      <color indexed="55"/>
      <name val="Calibri"/>
      <family val="2"/>
      <charset val="1"/>
    </font>
    <font>
      <sz val="10"/>
      <name val="Calibri"/>
      <family val="2"/>
      <charset val="1"/>
    </font>
    <font>
      <sz val="14"/>
      <color indexed="55"/>
      <name val="Calibri"/>
      <family val="2"/>
    </font>
    <font>
      <b/>
      <sz val="12"/>
      <color indexed="55"/>
      <name val="MS Sans Serif"/>
      <family val="2"/>
      <charset val="1"/>
    </font>
    <font>
      <sz val="11"/>
      <color indexed="81"/>
      <name val="Arial"/>
      <family val="2"/>
    </font>
    <font>
      <b/>
      <sz val="8"/>
      <color indexed="81"/>
      <name val="Tahoma"/>
      <family val="2"/>
    </font>
    <font>
      <sz val="18"/>
      <color indexed="54"/>
      <name val="Albertus Extra Bold"/>
      <family val="2"/>
    </font>
    <font>
      <sz val="18"/>
      <color indexed="52"/>
      <name val="Albertus Extra Bold"/>
      <family val="2"/>
    </font>
    <font>
      <b/>
      <sz val="20"/>
      <name val="Calibri"/>
      <family val="2"/>
    </font>
    <font>
      <sz val="16"/>
      <color indexed="55"/>
      <name val="Calibri"/>
      <family val="2"/>
      <charset val="1"/>
    </font>
    <font>
      <vertAlign val="superscript"/>
      <sz val="16"/>
      <color indexed="55"/>
      <name val="Calibri"/>
      <family val="2"/>
      <charset val="1"/>
    </font>
    <font>
      <b/>
      <sz val="8"/>
      <color indexed="40"/>
      <name val="Calibri"/>
      <family val="2"/>
    </font>
    <font>
      <sz val="14"/>
      <color indexed="81"/>
      <name val="Arial"/>
      <family val="2"/>
    </font>
    <font>
      <b/>
      <sz val="14"/>
      <color indexed="81"/>
      <name val="Arial"/>
      <family val="2"/>
    </font>
    <font>
      <sz val="26"/>
      <name val="Arial"/>
      <family val="2"/>
      <charset val="1"/>
    </font>
    <font>
      <b/>
      <sz val="10"/>
      <name val="Tahoma"/>
      <family val="2"/>
    </font>
    <font>
      <b/>
      <sz val="16"/>
      <name val="Arial"/>
      <family val="2"/>
    </font>
    <font>
      <b/>
      <sz val="26"/>
      <name val="Arial"/>
      <family val="2"/>
    </font>
    <font>
      <sz val="28"/>
      <name val="Arial"/>
      <family val="2"/>
    </font>
    <font>
      <sz val="26"/>
      <name val="Arial"/>
      <family val="2"/>
    </font>
    <font>
      <sz val="18"/>
      <color indexed="54"/>
      <name val="Arial Rounded MT Bold"/>
      <family val="2"/>
    </font>
    <font>
      <sz val="16"/>
      <name val="Calibri"/>
      <family val="2"/>
      <charset val="1"/>
    </font>
    <font>
      <b/>
      <sz val="20"/>
      <name val="Calibri"/>
      <family val="2"/>
      <charset val="1"/>
    </font>
    <font>
      <sz val="22"/>
      <color indexed="54"/>
      <name val="Arial Rounded MT Bold"/>
      <family val="2"/>
    </font>
    <font>
      <sz val="18"/>
      <name val="Arial Rounded MT Bold"/>
      <family val="2"/>
    </font>
    <font>
      <sz val="24"/>
      <color indexed="54"/>
      <name val="Arial Rounded MT Bold"/>
      <family val="2"/>
    </font>
    <font>
      <sz val="24"/>
      <color indexed="52"/>
      <name val="Arial Rounded MT Bold"/>
      <family val="2"/>
    </font>
    <font>
      <b/>
      <sz val="20"/>
      <name val="Calibri"/>
      <family val="2"/>
    </font>
    <font>
      <b/>
      <sz val="12"/>
      <color indexed="32"/>
      <name val="Arial"/>
      <family val="2"/>
      <charset val="1"/>
    </font>
    <font>
      <b/>
      <sz val="8"/>
      <color indexed="54"/>
      <name val="Calibri"/>
      <family val="2"/>
    </font>
    <font>
      <b/>
      <sz val="10"/>
      <color indexed="54"/>
      <name val="Calibri"/>
      <family val="2"/>
    </font>
    <font>
      <b/>
      <i/>
      <sz val="16"/>
      <color indexed="54"/>
      <name val="Calibri"/>
      <family val="2"/>
    </font>
    <font>
      <b/>
      <i/>
      <vertAlign val="superscript"/>
      <sz val="16"/>
      <color indexed="54"/>
      <name val="Calibri"/>
      <family val="2"/>
    </font>
    <font>
      <b/>
      <sz val="14"/>
      <color indexed="55"/>
      <name val="Calibri"/>
      <family val="2"/>
      <charset val="1"/>
    </font>
    <font>
      <b/>
      <sz val="9"/>
      <name val="Calibri"/>
      <family val="2"/>
      <charset val="1"/>
    </font>
    <font>
      <b/>
      <sz val="10"/>
      <name val="Calibri"/>
      <family val="2"/>
      <charset val="1"/>
    </font>
    <font>
      <sz val="8"/>
      <color indexed="81"/>
      <name val="Arial"/>
      <family val="2"/>
    </font>
    <font>
      <b/>
      <sz val="10"/>
      <color indexed="55"/>
      <name val="Calibri"/>
      <family val="2"/>
    </font>
    <font>
      <b/>
      <i/>
      <sz val="10"/>
      <color indexed="55"/>
      <name val="Calibri"/>
      <family val="2"/>
      <charset val="1"/>
    </font>
    <font>
      <b/>
      <sz val="10"/>
      <name val="Calibri"/>
      <family val="2"/>
    </font>
    <font>
      <b/>
      <i/>
      <sz val="14"/>
      <color indexed="41"/>
      <name val="Calibri"/>
      <family val="2"/>
      <charset val="1"/>
    </font>
    <font>
      <sz val="22"/>
      <color indexed="52"/>
      <name val="Arial Rounded MT Bold"/>
      <family val="2"/>
    </font>
    <font>
      <sz val="16"/>
      <color indexed="54"/>
      <name val="Arial Rounded MT Bold"/>
      <family val="2"/>
    </font>
    <font>
      <sz val="14"/>
      <color indexed="54"/>
      <name val="Arial Rounded MT Bold"/>
      <family val="2"/>
    </font>
    <font>
      <b/>
      <sz val="14"/>
      <color indexed="54"/>
      <name val="Arial Unicode MS"/>
      <family val="2"/>
    </font>
    <font>
      <b/>
      <sz val="14"/>
      <color indexed="45"/>
      <name val="Arial Unicode MS"/>
      <family val="2"/>
    </font>
    <font>
      <sz val="14"/>
      <color indexed="54"/>
      <name val="Arial Unicode MS"/>
      <family val="2"/>
    </font>
    <font>
      <b/>
      <sz val="20"/>
      <name val="Times"/>
      <family val="1"/>
    </font>
    <font>
      <u/>
      <sz val="10"/>
      <color theme="10"/>
      <name val="Arial"/>
      <family val="2"/>
      <charset val="1"/>
    </font>
    <font>
      <sz val="10"/>
      <color rgb="FF000000"/>
      <name val="MS Sans Serif"/>
      <family val="2"/>
      <charset val="1"/>
    </font>
  </fonts>
  <fills count="68">
    <fill>
      <patternFill patternType="none"/>
    </fill>
    <fill>
      <patternFill patternType="gray125"/>
    </fill>
    <fill>
      <patternFill patternType="solid">
        <fgColor indexed="38"/>
      </patternFill>
    </fill>
    <fill>
      <patternFill patternType="solid">
        <fgColor indexed="23"/>
        <bgColor indexed="21"/>
      </patternFill>
    </fill>
    <fill>
      <patternFill patternType="solid">
        <fgColor indexed="18"/>
        <bgColor indexed="46"/>
      </patternFill>
    </fill>
    <fill>
      <patternFill patternType="solid">
        <fgColor indexed="49"/>
        <bgColor indexed="13"/>
      </patternFill>
    </fill>
    <fill>
      <patternFill patternType="solid">
        <fgColor indexed="18"/>
        <bgColor indexed="21"/>
      </patternFill>
    </fill>
    <fill>
      <patternFill patternType="solid">
        <fgColor indexed="34"/>
        <bgColor indexed="19"/>
      </patternFill>
    </fill>
    <fill>
      <patternFill patternType="solid">
        <fgColor indexed="26"/>
        <bgColor indexed="35"/>
      </patternFill>
    </fill>
    <fill>
      <patternFill patternType="solid">
        <fgColor indexed="35"/>
        <bgColor indexed="26"/>
      </patternFill>
    </fill>
    <fill>
      <patternFill patternType="solid">
        <fgColor indexed="36"/>
        <bgColor indexed="41"/>
      </patternFill>
    </fill>
    <fill>
      <patternFill patternType="solid">
        <fgColor indexed="46"/>
        <bgColor indexed="18"/>
      </patternFill>
    </fill>
    <fill>
      <patternFill patternType="solid">
        <fgColor indexed="33"/>
        <bgColor indexed="18"/>
      </patternFill>
    </fill>
    <fill>
      <patternFill patternType="solid">
        <fgColor indexed="41"/>
        <bgColor indexed="36"/>
      </patternFill>
    </fill>
    <fill>
      <patternFill patternType="solid">
        <fgColor indexed="55"/>
        <bgColor indexed="51"/>
      </patternFill>
    </fill>
    <fill>
      <patternFill patternType="solid">
        <fgColor indexed="32"/>
        <bgColor indexed="32"/>
      </patternFill>
    </fill>
    <fill>
      <patternFill patternType="solid">
        <fgColor indexed="16"/>
        <bgColor indexed="14"/>
      </patternFill>
    </fill>
    <fill>
      <patternFill patternType="solid">
        <fgColor indexed="21"/>
        <bgColor indexed="23"/>
      </patternFill>
    </fill>
    <fill>
      <patternFill patternType="solid">
        <fgColor indexed="43"/>
        <bgColor indexed="43"/>
      </patternFill>
    </fill>
    <fill>
      <patternFill patternType="solid">
        <fgColor indexed="47"/>
        <bgColor indexed="37"/>
      </patternFill>
    </fill>
    <fill>
      <patternFill patternType="solid">
        <fgColor indexed="54"/>
        <bgColor indexed="48"/>
      </patternFill>
    </fill>
    <fill>
      <patternFill patternType="solid">
        <fgColor indexed="43"/>
        <bgColor indexed="26"/>
      </patternFill>
    </fill>
    <fill>
      <patternFill patternType="solid">
        <fgColor indexed="39"/>
        <bgColor indexed="19"/>
      </patternFill>
    </fill>
    <fill>
      <patternFill patternType="solid">
        <fgColor indexed="39"/>
        <bgColor indexed="64"/>
      </patternFill>
    </fill>
    <fill>
      <patternFill patternType="solid">
        <fgColor indexed="41"/>
        <bgColor indexed="64"/>
      </patternFill>
    </fill>
    <fill>
      <patternFill patternType="solid">
        <fgColor indexed="18"/>
        <bgColor indexed="64"/>
      </patternFill>
    </fill>
    <fill>
      <patternFill patternType="solid">
        <fgColor indexed="33"/>
        <bgColor indexed="64"/>
      </patternFill>
    </fill>
    <fill>
      <patternFill patternType="solid">
        <fgColor indexed="54"/>
        <bgColor indexed="64"/>
      </patternFill>
    </fill>
    <fill>
      <patternFill patternType="solid">
        <fgColor indexed="62"/>
        <bgColor indexed="64"/>
      </patternFill>
    </fill>
    <fill>
      <patternFill patternType="solid">
        <fgColor indexed="43"/>
        <bgColor indexed="64"/>
      </patternFill>
    </fill>
    <fill>
      <patternFill patternType="gray0625">
        <fgColor indexed="52"/>
        <bgColor indexed="17"/>
      </patternFill>
    </fill>
    <fill>
      <patternFill patternType="gray0625">
        <fgColor indexed="17"/>
        <bgColor indexed="62"/>
      </patternFill>
    </fill>
    <fill>
      <patternFill patternType="solid">
        <fgColor indexed="37"/>
        <bgColor indexed="26"/>
      </patternFill>
    </fill>
    <fill>
      <patternFill patternType="solid">
        <fgColor indexed="37"/>
        <bgColor indexed="64"/>
      </patternFill>
    </fill>
    <fill>
      <patternFill patternType="solid">
        <fgColor indexed="38"/>
        <bgColor indexed="64"/>
      </patternFill>
    </fill>
    <fill>
      <patternFill patternType="solid">
        <fgColor indexed="41"/>
        <bgColor indexed="18"/>
      </patternFill>
    </fill>
    <fill>
      <patternFill patternType="gray125">
        <fgColor indexed="41"/>
        <bgColor indexed="33"/>
      </patternFill>
    </fill>
    <fill>
      <patternFill patternType="solid">
        <fgColor indexed="35"/>
        <bgColor indexed="64"/>
      </patternFill>
    </fill>
    <fill>
      <patternFill patternType="solid">
        <fgColor indexed="35"/>
        <bgColor indexed="37"/>
      </patternFill>
    </fill>
    <fill>
      <patternFill patternType="solid">
        <fgColor indexed="21"/>
        <bgColor indexed="37"/>
      </patternFill>
    </fill>
    <fill>
      <patternFill patternType="solid">
        <fgColor indexed="16"/>
        <bgColor indexed="64"/>
      </patternFill>
    </fill>
    <fill>
      <patternFill patternType="solid">
        <fgColor indexed="16"/>
        <bgColor indexed="23"/>
      </patternFill>
    </fill>
    <fill>
      <patternFill patternType="solid">
        <fgColor indexed="15"/>
        <bgColor indexed="23"/>
      </patternFill>
    </fill>
    <fill>
      <patternFill patternType="solid">
        <fgColor indexed="15"/>
        <bgColor indexed="64"/>
      </patternFill>
    </fill>
    <fill>
      <patternFill patternType="solid">
        <fgColor indexed="41"/>
        <bgColor indexed="23"/>
      </patternFill>
    </fill>
    <fill>
      <patternFill patternType="solid">
        <fgColor indexed="41"/>
        <bgColor indexed="43"/>
      </patternFill>
    </fill>
    <fill>
      <patternFill patternType="solid">
        <fgColor indexed="43"/>
        <bgColor indexed="23"/>
      </patternFill>
    </fill>
    <fill>
      <patternFill patternType="solid">
        <fgColor indexed="39"/>
        <bgColor indexed="21"/>
      </patternFill>
    </fill>
    <fill>
      <patternFill patternType="solid">
        <fgColor indexed="18"/>
        <bgColor indexed="18"/>
      </patternFill>
    </fill>
    <fill>
      <patternFill patternType="solid">
        <fgColor indexed="18"/>
        <bgColor indexed="26"/>
      </patternFill>
    </fill>
    <fill>
      <patternFill patternType="solid">
        <fgColor indexed="42"/>
        <bgColor indexed="64"/>
      </patternFill>
    </fill>
    <fill>
      <patternFill patternType="solid">
        <fgColor indexed="38"/>
        <bgColor indexed="23"/>
      </patternFill>
    </fill>
    <fill>
      <patternFill patternType="solid">
        <fgColor indexed="37"/>
        <bgColor indexed="16"/>
      </patternFill>
    </fill>
    <fill>
      <patternFill patternType="solid">
        <fgColor indexed="35"/>
        <bgColor indexed="47"/>
      </patternFill>
    </fill>
    <fill>
      <patternFill patternType="solid">
        <fgColor indexed="23"/>
        <bgColor indexed="64"/>
      </patternFill>
    </fill>
    <fill>
      <patternFill patternType="solid">
        <fgColor indexed="21"/>
        <bgColor indexed="19"/>
      </patternFill>
    </fill>
    <fill>
      <patternFill patternType="solid">
        <fgColor indexed="38"/>
        <bgColor indexed="37"/>
      </patternFill>
    </fill>
    <fill>
      <patternFill patternType="solid">
        <fgColor indexed="19"/>
        <bgColor indexed="34"/>
      </patternFill>
    </fill>
    <fill>
      <patternFill patternType="solid">
        <fgColor indexed="23"/>
        <bgColor indexed="37"/>
      </patternFill>
    </fill>
    <fill>
      <patternFill patternType="solid">
        <fgColor indexed="26"/>
        <bgColor indexed="64"/>
      </patternFill>
    </fill>
    <fill>
      <patternFill patternType="solid">
        <fgColor indexed="43"/>
        <bgColor indexed="18"/>
      </patternFill>
    </fill>
    <fill>
      <patternFill patternType="solid">
        <fgColor indexed="38"/>
        <bgColor indexed="18"/>
      </patternFill>
    </fill>
    <fill>
      <patternFill patternType="solid">
        <fgColor indexed="27"/>
        <bgColor indexed="34"/>
      </patternFill>
    </fill>
    <fill>
      <patternFill patternType="solid">
        <fgColor indexed="32"/>
        <bgColor indexed="64"/>
      </patternFill>
    </fill>
    <fill>
      <patternFill patternType="solid">
        <fgColor indexed="38"/>
        <bgColor indexed="26"/>
      </patternFill>
    </fill>
    <fill>
      <patternFill patternType="solid">
        <fgColor indexed="41"/>
        <bgColor indexed="26"/>
      </patternFill>
    </fill>
    <fill>
      <patternFill patternType="solid">
        <fgColor indexed="32"/>
      </patternFill>
    </fill>
    <fill>
      <patternFill patternType="solid">
        <fgColor indexed="62"/>
        <bgColor indexed="37"/>
      </patternFill>
    </fill>
  </fills>
  <borders count="7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14"/>
      </right>
      <top/>
      <bottom/>
      <diagonal/>
    </border>
    <border>
      <left/>
      <right/>
      <top/>
      <bottom style="medium">
        <color indexed="14"/>
      </bottom>
      <diagonal/>
    </border>
    <border>
      <left/>
      <right/>
      <top style="medium">
        <color indexed="14"/>
      </top>
      <bottom style="medium">
        <color indexed="14"/>
      </bottom>
      <diagonal/>
    </border>
    <border>
      <left style="medium">
        <color indexed="14"/>
      </left>
      <right/>
      <top style="medium">
        <color indexed="14"/>
      </top>
      <bottom style="medium">
        <color indexed="14"/>
      </bottom>
      <diagonal/>
    </border>
    <border>
      <left style="medium">
        <color indexed="14"/>
      </left>
      <right style="medium">
        <color indexed="14"/>
      </right>
      <top style="medium">
        <color indexed="14"/>
      </top>
      <bottom style="medium">
        <color indexed="14"/>
      </bottom>
      <diagonal/>
    </border>
    <border>
      <left/>
      <right style="medium">
        <color indexed="14"/>
      </right>
      <top style="medium">
        <color indexed="14"/>
      </top>
      <bottom style="medium">
        <color indexed="14"/>
      </bottom>
      <diagonal/>
    </border>
    <border>
      <left/>
      <right style="medium">
        <color indexed="14"/>
      </right>
      <top/>
      <bottom style="medium">
        <color indexed="14"/>
      </bottom>
      <diagonal/>
    </border>
    <border>
      <left style="medium">
        <color indexed="14"/>
      </left>
      <right style="medium">
        <color indexed="14"/>
      </right>
      <top/>
      <bottom style="medium">
        <color indexed="1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Dashed">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Dash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xf numFmtId="0" fontId="182" fillId="0" borderId="0" applyNumberFormat="0" applyFill="0" applyBorder="0" applyAlignment="0" applyProtection="0"/>
    <xf numFmtId="164" fontId="74" fillId="0" borderId="0" applyBorder="0" applyProtection="0"/>
    <xf numFmtId="0" fontId="78" fillId="0" borderId="0"/>
    <xf numFmtId="0" fontId="183" fillId="0" borderId="0"/>
  </cellStyleXfs>
  <cellXfs count="874">
    <xf numFmtId="0" fontId="0" fillId="0" borderId="0" xfId="0"/>
    <xf numFmtId="0" fontId="0" fillId="0" borderId="0" xfId="0" applyAlignment="1" applyProtection="1">
      <alignment horizontal="center" wrapText="1"/>
    </xf>
    <xf numFmtId="0" fontId="0" fillId="0" borderId="0" xfId="0" applyAlignment="1" applyProtection="1">
      <alignment wrapText="1"/>
    </xf>
    <xf numFmtId="0" fontId="0" fillId="0" borderId="0" xfId="0" applyProtection="1"/>
    <xf numFmtId="0" fontId="0" fillId="0" borderId="0" xfId="0" applyBorder="1" applyAlignment="1" applyProtection="1">
      <alignment wrapText="1"/>
    </xf>
    <xf numFmtId="0" fontId="3" fillId="0" borderId="0" xfId="0" applyFont="1" applyAlignment="1" applyProtection="1">
      <alignment horizontal="left"/>
    </xf>
    <xf numFmtId="0" fontId="4" fillId="0" borderId="0" xfId="0" applyFont="1" applyProtection="1"/>
    <xf numFmtId="0" fontId="5" fillId="0" borderId="0" xfId="0" applyFont="1" applyProtection="1"/>
    <xf numFmtId="0" fontId="3" fillId="0" borderId="0" xfId="0" applyFont="1" applyProtection="1"/>
    <xf numFmtId="0" fontId="7" fillId="0" borderId="0" xfId="0" applyFont="1" applyAlignment="1" applyProtection="1">
      <alignment horizontal="left"/>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9" fillId="0" borderId="0" xfId="0" applyFont="1" applyProtection="1"/>
    <xf numFmtId="0" fontId="0" fillId="0" borderId="0" xfId="0" applyFont="1" applyProtection="1"/>
    <xf numFmtId="0" fontId="0" fillId="0" borderId="1" xfId="0" applyFont="1" applyBorder="1" applyAlignment="1" applyProtection="1">
      <alignment horizontal="left"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0" borderId="7" xfId="0" applyFont="1" applyBorder="1" applyAlignment="1" applyProtection="1">
      <alignment horizontal="center" vertical="center" wrapText="1"/>
    </xf>
    <xf numFmtId="0" fontId="74" fillId="0" borderId="0" xfId="4" applyFont="1"/>
    <xf numFmtId="0" fontId="11" fillId="0" borderId="0" xfId="4" applyFont="1" applyProtection="1"/>
    <xf numFmtId="0" fontId="12" fillId="0" borderId="0" xfId="4" applyFont="1" applyProtection="1"/>
    <xf numFmtId="0" fontId="14" fillId="0" borderId="0" xfId="4" applyFont="1" applyProtection="1"/>
    <xf numFmtId="49" fontId="14" fillId="3" borderId="8" xfId="4" applyNumberFormat="1" applyFont="1" applyFill="1" applyBorder="1" applyProtection="1">
      <protection locked="0"/>
    </xf>
    <xf numFmtId="0" fontId="12" fillId="3" borderId="8" xfId="4" applyFont="1" applyFill="1" applyBorder="1" applyProtection="1">
      <protection locked="0"/>
    </xf>
    <xf numFmtId="0" fontId="12" fillId="3" borderId="9" xfId="4" applyFont="1" applyFill="1" applyBorder="1" applyProtection="1">
      <protection locked="0"/>
    </xf>
    <xf numFmtId="4" fontId="0" fillId="0" borderId="0" xfId="4" applyNumberFormat="1" applyFont="1" applyProtection="1"/>
    <xf numFmtId="0" fontId="0" fillId="4" borderId="10" xfId="4" applyFont="1" applyFill="1" applyBorder="1" applyProtection="1"/>
    <xf numFmtId="0" fontId="15" fillId="5" borderId="11" xfId="4" applyFont="1" applyFill="1" applyBorder="1" applyProtection="1"/>
    <xf numFmtId="0" fontId="16" fillId="5" borderId="11" xfId="4" applyFont="1" applyFill="1" applyBorder="1" applyProtection="1"/>
    <xf numFmtId="0" fontId="16" fillId="5" borderId="11" xfId="4" applyFont="1" applyFill="1" applyBorder="1" applyAlignment="1" applyProtection="1">
      <alignment horizontal="center"/>
    </xf>
    <xf numFmtId="0" fontId="16" fillId="5" borderId="12" xfId="4" applyFont="1" applyFill="1" applyBorder="1" applyAlignment="1" applyProtection="1">
      <alignment horizontal="center"/>
    </xf>
    <xf numFmtId="0" fontId="16" fillId="5" borderId="0" xfId="4" applyFont="1" applyFill="1" applyBorder="1" applyAlignment="1" applyProtection="1">
      <alignment horizontal="center"/>
    </xf>
    <xf numFmtId="4" fontId="17" fillId="5" borderId="0" xfId="4" applyNumberFormat="1" applyFont="1" applyFill="1" applyBorder="1" applyAlignment="1" applyProtection="1">
      <alignment horizontal="right"/>
    </xf>
    <xf numFmtId="0" fontId="0" fillId="4" borderId="0" xfId="4" applyFont="1" applyFill="1" applyProtection="1"/>
    <xf numFmtId="0" fontId="0" fillId="4" borderId="0" xfId="4" applyFont="1" applyFill="1" applyBorder="1" applyProtection="1"/>
    <xf numFmtId="0" fontId="0" fillId="4" borderId="12" xfId="4" applyFont="1" applyFill="1" applyBorder="1" applyProtection="1"/>
    <xf numFmtId="0" fontId="0" fillId="4" borderId="12" xfId="4" applyFont="1" applyFill="1" applyBorder="1" applyAlignment="1" applyProtection="1">
      <alignment horizontal="center"/>
    </xf>
    <xf numFmtId="4" fontId="18" fillId="6" borderId="0" xfId="4" applyNumberFormat="1" applyFont="1" applyFill="1" applyBorder="1" applyAlignment="1" applyProtection="1">
      <alignment horizontal="center" vertical="center" wrapText="1"/>
    </xf>
    <xf numFmtId="0" fontId="19" fillId="5" borderId="13" xfId="4" applyFont="1" applyFill="1" applyBorder="1" applyAlignment="1" applyProtection="1">
      <alignment horizontal="left" vertical="center"/>
    </xf>
    <xf numFmtId="0" fontId="16" fillId="5" borderId="11" xfId="4" applyFont="1" applyFill="1" applyBorder="1" applyAlignment="1" applyProtection="1">
      <alignment horizontal="center" vertical="center"/>
    </xf>
    <xf numFmtId="4" fontId="17" fillId="5" borderId="14" xfId="4" applyNumberFormat="1" applyFont="1" applyFill="1" applyBorder="1" applyAlignment="1" applyProtection="1">
      <alignment horizontal="center" vertical="center" wrapText="1"/>
    </xf>
    <xf numFmtId="0" fontId="20" fillId="7" borderId="15" xfId="4" applyFont="1" applyFill="1" applyBorder="1" applyAlignment="1" applyProtection="1">
      <alignment horizontal="center"/>
    </xf>
    <xf numFmtId="0" fontId="20" fillId="7" borderId="12" xfId="4" applyFont="1" applyFill="1" applyBorder="1" applyProtection="1"/>
    <xf numFmtId="0" fontId="20" fillId="7" borderId="12" xfId="4" applyFont="1" applyFill="1" applyBorder="1" applyAlignment="1" applyProtection="1">
      <alignment horizontal="center"/>
    </xf>
    <xf numFmtId="4" fontId="21" fillId="8" borderId="14" xfId="4" applyNumberFormat="1" applyFont="1" applyFill="1" applyBorder="1" applyProtection="1">
      <protection locked="0"/>
    </xf>
    <xf numFmtId="164" fontId="0" fillId="4" borderId="0" xfId="4" applyNumberFormat="1" applyFont="1" applyFill="1" applyProtection="1"/>
    <xf numFmtId="0" fontId="20" fillId="7" borderId="16" xfId="4" applyFont="1" applyFill="1" applyBorder="1" applyAlignment="1" applyProtection="1">
      <alignment horizontal="center"/>
    </xf>
    <xf numFmtId="0" fontId="20" fillId="7" borderId="11" xfId="4" applyFont="1" applyFill="1" applyBorder="1" applyProtection="1"/>
    <xf numFmtId="0" fontId="22" fillId="7" borderId="11" xfId="4" applyFont="1" applyFill="1" applyBorder="1" applyAlignment="1" applyProtection="1">
      <alignment horizontal="center" wrapText="1"/>
    </xf>
    <xf numFmtId="0" fontId="20" fillId="7" borderId="11" xfId="4" applyFont="1" applyFill="1" applyBorder="1" applyAlignment="1" applyProtection="1">
      <alignment horizontal="center"/>
    </xf>
    <xf numFmtId="0" fontId="22" fillId="4" borderId="10" xfId="4" applyFont="1" applyFill="1" applyBorder="1" applyProtection="1"/>
    <xf numFmtId="4" fontId="23" fillId="0" borderId="14" xfId="4" applyNumberFormat="1" applyFont="1" applyBorder="1" applyAlignment="1" applyProtection="1">
      <alignment horizontal="center"/>
    </xf>
    <xf numFmtId="0" fontId="20" fillId="7" borderId="10" xfId="4" applyFont="1" applyFill="1" applyBorder="1" applyAlignment="1" applyProtection="1">
      <alignment horizontal="center"/>
    </xf>
    <xf numFmtId="0" fontId="20" fillId="7" borderId="0" xfId="4" applyFont="1" applyFill="1" applyBorder="1" applyProtection="1"/>
    <xf numFmtId="0" fontId="20" fillId="7" borderId="0" xfId="4" applyFont="1" applyFill="1" applyBorder="1" applyAlignment="1" applyProtection="1">
      <alignment horizontal="center"/>
    </xf>
    <xf numFmtId="0" fontId="20" fillId="7" borderId="15" xfId="4" applyFont="1" applyFill="1" applyBorder="1" applyProtection="1"/>
    <xf numFmtId="0" fontId="20" fillId="7" borderId="14" xfId="4" applyFont="1" applyFill="1" applyBorder="1" applyProtection="1"/>
    <xf numFmtId="0" fontId="20" fillId="7" borderId="14" xfId="4" applyFont="1" applyFill="1" applyBorder="1" applyAlignment="1" applyProtection="1">
      <alignment horizontal="center"/>
    </xf>
    <xf numFmtId="0" fontId="20" fillId="7" borderId="13" xfId="4" applyFont="1" applyFill="1" applyBorder="1" applyAlignment="1" applyProtection="1">
      <alignment horizontal="center"/>
    </xf>
    <xf numFmtId="0" fontId="20" fillId="7" borderId="13" xfId="4" applyFont="1" applyFill="1" applyBorder="1" applyProtection="1"/>
    <xf numFmtId="0" fontId="6" fillId="9" borderId="12" xfId="4" applyFont="1" applyFill="1" applyBorder="1" applyProtection="1"/>
    <xf numFmtId="0" fontId="0" fillId="9" borderId="12" xfId="4" applyFont="1" applyFill="1" applyBorder="1" applyProtection="1"/>
    <xf numFmtId="0" fontId="0" fillId="9" borderId="12" xfId="4" applyFont="1" applyFill="1" applyBorder="1" applyAlignment="1" applyProtection="1">
      <alignment horizontal="center"/>
    </xf>
    <xf numFmtId="0" fontId="0" fillId="9" borderId="15" xfId="4" applyFont="1" applyFill="1" applyBorder="1" applyAlignment="1" applyProtection="1">
      <alignment horizontal="center"/>
    </xf>
    <xf numFmtId="4" fontId="24" fillId="9" borderId="14" xfId="4" applyNumberFormat="1" applyFont="1" applyFill="1" applyBorder="1" applyProtection="1"/>
    <xf numFmtId="4" fontId="0" fillId="4" borderId="0" xfId="4" applyNumberFormat="1" applyFont="1" applyFill="1" applyBorder="1" applyProtection="1"/>
    <xf numFmtId="4" fontId="18" fillId="6" borderId="14" xfId="4" applyNumberFormat="1" applyFont="1" applyFill="1" applyBorder="1" applyAlignment="1" applyProtection="1">
      <alignment horizontal="center" vertical="center" wrapText="1"/>
    </xf>
    <xf numFmtId="4" fontId="17" fillId="5" borderId="17" xfId="4" applyNumberFormat="1" applyFont="1" applyFill="1" applyBorder="1" applyAlignment="1" applyProtection="1">
      <alignment horizontal="center" vertical="center" wrapText="1"/>
    </xf>
    <xf numFmtId="4" fontId="21" fillId="8" borderId="17" xfId="4" applyNumberFormat="1" applyFont="1" applyFill="1" applyBorder="1" applyProtection="1">
      <protection locked="0"/>
    </xf>
    <xf numFmtId="4" fontId="0" fillId="4" borderId="0" xfId="4" applyNumberFormat="1" applyFont="1" applyFill="1" applyProtection="1"/>
    <xf numFmtId="0" fontId="6" fillId="9" borderId="14" xfId="4" applyFont="1" applyFill="1" applyBorder="1" applyProtection="1"/>
    <xf numFmtId="0" fontId="0" fillId="9" borderId="13" xfId="4" applyFont="1" applyFill="1" applyBorder="1" applyProtection="1"/>
    <xf numFmtId="0" fontId="25" fillId="4" borderId="0" xfId="4" applyFont="1" applyFill="1" applyProtection="1"/>
    <xf numFmtId="0" fontId="0" fillId="4" borderId="0" xfId="4" applyFont="1" applyFill="1" applyAlignment="1" applyProtection="1">
      <alignment horizontal="center"/>
    </xf>
    <xf numFmtId="4" fontId="0" fillId="4" borderId="0" xfId="4" applyNumberFormat="1" applyFont="1" applyFill="1" applyAlignment="1" applyProtection="1">
      <alignment horizontal="center"/>
    </xf>
    <xf numFmtId="0" fontId="26" fillId="4" borderId="0" xfId="4" applyFont="1" applyFill="1" applyAlignment="1" applyProtection="1">
      <alignment wrapText="1"/>
    </xf>
    <xf numFmtId="0" fontId="26" fillId="4" borderId="0" xfId="4" applyFont="1" applyFill="1" applyProtection="1"/>
    <xf numFmtId="0" fontId="0" fillId="0" borderId="0" xfId="0" applyAlignment="1" applyProtection="1">
      <alignment horizontal="center"/>
    </xf>
    <xf numFmtId="0" fontId="0" fillId="0" borderId="0" xfId="0" applyAlignment="1" applyProtection="1">
      <alignment horizontal="left" wrapText="1"/>
    </xf>
    <xf numFmtId="164" fontId="74" fillId="0" borderId="0" xfId="2" applyBorder="1" applyAlignment="1" applyProtection="1">
      <alignment horizontal="center"/>
    </xf>
    <xf numFmtId="0" fontId="27" fillId="10" borderId="7" xfId="0" applyFont="1" applyFill="1" applyBorder="1" applyAlignment="1" applyProtection="1"/>
    <xf numFmtId="0" fontId="27" fillId="10" borderId="7" xfId="0" applyFont="1" applyFill="1" applyBorder="1" applyAlignment="1" applyProtection="1">
      <alignment horizontal="center"/>
    </xf>
    <xf numFmtId="0" fontId="27" fillId="10" borderId="18" xfId="0" applyFont="1" applyFill="1" applyBorder="1" applyAlignment="1" applyProtection="1"/>
    <xf numFmtId="0" fontId="27" fillId="10" borderId="1" xfId="0" applyFont="1" applyFill="1" applyBorder="1" applyAlignment="1" applyProtection="1">
      <alignment horizontal="center" wrapText="1"/>
    </xf>
    <xf numFmtId="0" fontId="0" fillId="11" borderId="19" xfId="0" applyFont="1" applyFill="1" applyBorder="1" applyProtection="1"/>
    <xf numFmtId="0" fontId="0" fillId="11" borderId="20" xfId="0" applyFill="1" applyBorder="1" applyAlignment="1" applyProtection="1">
      <alignment horizontal="center"/>
    </xf>
    <xf numFmtId="0" fontId="0" fillId="11" borderId="20" xfId="0" applyFont="1" applyFill="1" applyBorder="1" applyAlignment="1" applyProtection="1">
      <alignment horizontal="left" wrapText="1"/>
    </xf>
    <xf numFmtId="165" fontId="0" fillId="11" borderId="21" xfId="2" applyNumberFormat="1" applyFont="1" applyFill="1" applyBorder="1" applyAlignment="1" applyProtection="1">
      <alignment horizontal="center" wrapText="1"/>
      <protection locked="0"/>
    </xf>
    <xf numFmtId="0" fontId="0" fillId="11" borderId="22" xfId="0" applyFont="1" applyFill="1" applyBorder="1" applyProtection="1"/>
    <xf numFmtId="0" fontId="0" fillId="11" borderId="23" xfId="0" applyFill="1" applyBorder="1" applyAlignment="1" applyProtection="1">
      <alignment horizontal="center"/>
    </xf>
    <xf numFmtId="0" fontId="0" fillId="11" borderId="23" xfId="0" applyFont="1" applyFill="1" applyBorder="1" applyAlignment="1" applyProtection="1">
      <alignment horizontal="left" wrapText="1"/>
    </xf>
    <xf numFmtId="0" fontId="0" fillId="11" borderId="24" xfId="0" applyFont="1" applyFill="1" applyBorder="1" applyProtection="1"/>
    <xf numFmtId="0" fontId="0" fillId="11" borderId="25" xfId="0" applyFill="1" applyBorder="1" applyAlignment="1" applyProtection="1">
      <alignment horizontal="center"/>
    </xf>
    <xf numFmtId="0" fontId="0" fillId="11" borderId="25" xfId="0" applyFont="1" applyFill="1" applyBorder="1" applyAlignment="1" applyProtection="1">
      <alignment horizontal="left" wrapText="1"/>
    </xf>
    <xf numFmtId="164" fontId="18" fillId="10" borderId="26" xfId="2" applyFont="1" applyFill="1" applyBorder="1" applyAlignment="1" applyProtection="1">
      <alignment horizontal="center" wrapText="1"/>
    </xf>
    <xf numFmtId="0" fontId="18" fillId="12" borderId="6" xfId="0" applyFont="1" applyFill="1" applyBorder="1" applyAlignment="1" applyProtection="1">
      <alignment horizontal="center" vertical="center" wrapText="1"/>
    </xf>
    <xf numFmtId="0" fontId="32" fillId="0" borderId="0" xfId="0" applyFont="1" applyProtection="1"/>
    <xf numFmtId="0" fontId="6" fillId="13" borderId="1" xfId="0" applyFont="1" applyFill="1" applyBorder="1" applyAlignment="1" applyProtection="1">
      <alignment horizontal="center" vertical="center" wrapText="1"/>
    </xf>
    <xf numFmtId="4" fontId="6" fillId="0" borderId="5" xfId="0" applyNumberFormat="1" applyFont="1" applyBorder="1" applyAlignment="1" applyProtection="1">
      <alignment horizontal="center" vertical="center" wrapText="1"/>
      <protection locked="0"/>
    </xf>
    <xf numFmtId="4" fontId="6" fillId="0" borderId="5" xfId="0" applyNumberFormat="1" applyFont="1" applyBorder="1" applyAlignment="1" applyProtection="1">
      <alignment horizontal="center" vertical="center" wrapText="1"/>
    </xf>
    <xf numFmtId="0" fontId="0" fillId="14" borderId="0" xfId="0" applyFill="1" applyProtection="1"/>
    <xf numFmtId="4" fontId="6" fillId="14" borderId="5" xfId="0" applyNumberFormat="1" applyFont="1" applyFill="1" applyBorder="1" applyAlignment="1" applyProtection="1">
      <alignment horizontal="center" vertical="center" wrapText="1"/>
      <protection locked="0"/>
    </xf>
    <xf numFmtId="0" fontId="21" fillId="0" borderId="0" xfId="0" applyFont="1" applyAlignment="1" applyProtection="1">
      <alignment horizontal="center"/>
    </xf>
    <xf numFmtId="0" fontId="21" fillId="0" borderId="0" xfId="0" applyFont="1" applyAlignment="1" applyProtection="1">
      <alignment horizontal="center" wrapText="1"/>
    </xf>
    <xf numFmtId="0" fontId="21" fillId="0" borderId="0" xfId="0" applyFont="1" applyProtection="1"/>
    <xf numFmtId="0" fontId="24" fillId="0" borderId="0" xfId="0" applyFont="1" applyBorder="1" applyAlignment="1" applyProtection="1">
      <alignment horizont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35" fillId="0" borderId="0" xfId="0" applyFont="1" applyProtection="1">
      <protection locked="0"/>
    </xf>
    <xf numFmtId="0" fontId="0" fillId="0" borderId="0" xfId="0" applyFont="1"/>
    <xf numFmtId="0" fontId="0" fillId="0" borderId="0" xfId="0" applyProtection="1">
      <protection locked="0"/>
    </xf>
    <xf numFmtId="0" fontId="0" fillId="0" borderId="0" xfId="0" applyAlignment="1" applyProtection="1">
      <alignment horizontal="center"/>
      <protection locked="0"/>
    </xf>
    <xf numFmtId="0" fontId="18" fillId="0" borderId="0" xfId="4" applyFont="1" applyProtection="1">
      <protection locked="0"/>
    </xf>
    <xf numFmtId="0" fontId="18" fillId="0" borderId="0" xfId="4" applyFont="1" applyAlignment="1" applyProtection="1">
      <alignment horizontal="center"/>
      <protection locked="0"/>
    </xf>
    <xf numFmtId="0" fontId="35" fillId="0" borderId="0" xfId="4" applyFont="1" applyProtection="1">
      <protection locked="0"/>
    </xf>
    <xf numFmtId="0" fontId="35" fillId="0" borderId="0" xfId="4" applyFont="1" applyAlignment="1" applyProtection="1">
      <alignment horizontal="center"/>
      <protection locked="0"/>
    </xf>
    <xf numFmtId="0" fontId="18" fillId="0" borderId="0" xfId="4" applyFont="1" applyAlignment="1" applyProtection="1">
      <alignment horizontal="left"/>
      <protection locked="0"/>
    </xf>
    <xf numFmtId="0" fontId="38" fillId="0" borderId="0" xfId="4" applyFont="1" applyAlignment="1" applyProtection="1">
      <alignment horizontal="right"/>
      <protection locked="0"/>
    </xf>
    <xf numFmtId="0" fontId="38" fillId="0" borderId="0" xfId="4" applyFont="1" applyAlignment="1" applyProtection="1">
      <alignment horizontal="left"/>
      <protection locked="0"/>
    </xf>
    <xf numFmtId="0" fontId="18" fillId="0" borderId="0" xfId="4" applyFont="1" applyBorder="1" applyAlignment="1" applyProtection="1">
      <alignment horizontal="center" vertical="center" wrapText="1"/>
    </xf>
    <xf numFmtId="0" fontId="30" fillId="15" borderId="25" xfId="4" applyFont="1" applyFill="1" applyBorder="1" applyAlignment="1" applyProtection="1">
      <alignment horizontal="center" vertical="center" wrapText="1"/>
    </xf>
    <xf numFmtId="0" fontId="30" fillId="15" borderId="27" xfId="4" applyFont="1" applyFill="1" applyBorder="1" applyAlignment="1" applyProtection="1">
      <alignment horizontal="center" vertical="center" wrapText="1"/>
    </xf>
    <xf numFmtId="0" fontId="36" fillId="0" borderId="5" xfId="4" applyFont="1" applyBorder="1" applyProtection="1">
      <protection locked="0"/>
    </xf>
    <xf numFmtId="0" fontId="36" fillId="0" borderId="0" xfId="4" applyFont="1" applyBorder="1" applyProtection="1">
      <protection locked="0"/>
    </xf>
    <xf numFmtId="164" fontId="36" fillId="0" borderId="28" xfId="2" applyFont="1" applyBorder="1" applyAlignment="1" applyProtection="1">
      <protection locked="0"/>
    </xf>
    <xf numFmtId="10" fontId="36" fillId="0" borderId="29" xfId="4" applyNumberFormat="1" applyFont="1" applyBorder="1" applyAlignment="1" applyProtection="1">
      <alignment horizontal="center"/>
      <protection locked="0"/>
    </xf>
    <xf numFmtId="3" fontId="36" fillId="0" borderId="30" xfId="4" applyNumberFormat="1" applyFont="1" applyBorder="1" applyAlignment="1" applyProtection="1">
      <alignment horizontal="center"/>
      <protection locked="0"/>
    </xf>
    <xf numFmtId="0" fontId="36" fillId="0" borderId="0" xfId="4" applyFont="1" applyBorder="1" applyAlignment="1" applyProtection="1">
      <alignment horizontal="center"/>
      <protection locked="0"/>
    </xf>
    <xf numFmtId="0" fontId="36" fillId="0" borderId="28" xfId="4" applyFont="1" applyBorder="1" applyAlignment="1" applyProtection="1">
      <alignment horizontal="center"/>
      <protection locked="0"/>
    </xf>
    <xf numFmtId="0" fontId="36" fillId="0" borderId="31" xfId="4" applyFont="1" applyBorder="1" applyAlignment="1" applyProtection="1">
      <alignment horizontal="center"/>
      <protection locked="0"/>
    </xf>
    <xf numFmtId="164" fontId="36" fillId="0" borderId="5" xfId="2" applyFont="1" applyBorder="1" applyAlignment="1" applyProtection="1"/>
    <xf numFmtId="0" fontId="21" fillId="0" borderId="0" xfId="4" applyFont="1" applyProtection="1">
      <protection locked="0"/>
    </xf>
    <xf numFmtId="0" fontId="0" fillId="0" borderId="9" xfId="4" applyFont="1" applyBorder="1" applyProtection="1"/>
    <xf numFmtId="164" fontId="74" fillId="0" borderId="23" xfId="2" applyBorder="1" applyAlignment="1" applyProtection="1"/>
    <xf numFmtId="0" fontId="24" fillId="0" borderId="9" xfId="4" applyFont="1" applyBorder="1" applyProtection="1"/>
    <xf numFmtId="164" fontId="24" fillId="0" borderId="23" xfId="4" applyNumberFormat="1" applyFont="1" applyBorder="1" applyProtection="1"/>
    <xf numFmtId="0" fontId="24" fillId="0" borderId="0" xfId="4" applyFont="1" applyBorder="1" applyProtection="1"/>
    <xf numFmtId="164" fontId="24" fillId="0" borderId="0" xfId="4" applyNumberFormat="1" applyFont="1" applyBorder="1" applyProtection="1"/>
    <xf numFmtId="0" fontId="36" fillId="0" borderId="31" xfId="4" applyFont="1" applyBorder="1" applyProtection="1">
      <protection locked="0"/>
    </xf>
    <xf numFmtId="0" fontId="30" fillId="0" borderId="0" xfId="4" applyFont="1" applyBorder="1" applyProtection="1">
      <protection locked="0"/>
    </xf>
    <xf numFmtId="0" fontId="30" fillId="0" borderId="6" xfId="4" applyFont="1" applyBorder="1" applyAlignment="1" applyProtection="1">
      <alignment horizontal="left"/>
      <protection locked="0"/>
    </xf>
    <xf numFmtId="0" fontId="30" fillId="0" borderId="32" xfId="4" applyFont="1" applyBorder="1" applyAlignment="1" applyProtection="1">
      <alignment horizontal="left"/>
    </xf>
    <xf numFmtId="164" fontId="6" fillId="0" borderId="26" xfId="2" applyFont="1" applyBorder="1" applyAlignment="1" applyProtection="1">
      <alignment horizontal="right"/>
    </xf>
    <xf numFmtId="0" fontId="30" fillId="0" borderId="33" xfId="4" applyFont="1" applyBorder="1" applyAlignment="1" applyProtection="1">
      <alignment horizontal="left"/>
    </xf>
    <xf numFmtId="0" fontId="30" fillId="0" borderId="34" xfId="4" applyFont="1" applyBorder="1" applyAlignment="1" applyProtection="1">
      <alignment horizontal="left"/>
    </xf>
    <xf numFmtId="0" fontId="30" fillId="0" borderId="18" xfId="4" applyFont="1" applyBorder="1" applyAlignment="1" applyProtection="1">
      <alignment horizontal="left"/>
    </xf>
    <xf numFmtId="0" fontId="30" fillId="0" borderId="34" xfId="4" applyFont="1" applyBorder="1" applyAlignment="1" applyProtection="1">
      <alignment horizontal="center"/>
    </xf>
    <xf numFmtId="164" fontId="30" fillId="0" borderId="34" xfId="4" applyNumberFormat="1" applyFont="1" applyBorder="1" applyAlignment="1" applyProtection="1">
      <alignment horizontal="left"/>
    </xf>
    <xf numFmtId="0" fontId="30" fillId="0" borderId="26" xfId="4" applyFont="1" applyBorder="1" applyProtection="1"/>
    <xf numFmtId="164" fontId="30" fillId="0" borderId="1" xfId="4" applyNumberFormat="1" applyFont="1" applyBorder="1" applyProtection="1"/>
    <xf numFmtId="0" fontId="28" fillId="0" borderId="0" xfId="4" applyFont="1" applyProtection="1"/>
    <xf numFmtId="164" fontId="0" fillId="0" borderId="0" xfId="0" applyNumberFormat="1" applyProtection="1">
      <protection locked="0"/>
    </xf>
    <xf numFmtId="0" fontId="1" fillId="0" borderId="0" xfId="4" applyFont="1" applyAlignment="1" applyProtection="1">
      <alignment horizontal="left" indent="1"/>
    </xf>
    <xf numFmtId="0" fontId="2" fillId="0" borderId="0" xfId="4" applyFont="1" applyAlignment="1" applyProtection="1">
      <alignment horizontal="left" indent="1"/>
    </xf>
    <xf numFmtId="0" fontId="28" fillId="0" borderId="0" xfId="4" applyFont="1" applyAlignment="1" applyProtection="1">
      <alignment horizontal="left"/>
    </xf>
    <xf numFmtId="0" fontId="1" fillId="0" borderId="0" xfId="4" applyFont="1" applyAlignment="1" applyProtection="1">
      <alignment horizontal="left"/>
    </xf>
    <xf numFmtId="0" fontId="1" fillId="0" borderId="0" xfId="4" applyFont="1" applyAlignment="1" applyProtection="1">
      <alignment horizontal="left" indent="6"/>
    </xf>
    <xf numFmtId="0" fontId="183" fillId="0" borderId="0" xfId="4"/>
    <xf numFmtId="49" fontId="38" fillId="0" borderId="0" xfId="4" applyNumberFormat="1" applyFont="1" applyAlignment="1" applyProtection="1">
      <alignment vertical="top"/>
    </xf>
    <xf numFmtId="0" fontId="39" fillId="0" borderId="0" xfId="4" applyFont="1" applyAlignment="1" applyProtection="1">
      <alignment horizontal="left" vertical="top" wrapText="1"/>
    </xf>
    <xf numFmtId="0" fontId="13" fillId="0" borderId="0" xfId="4" applyFont="1" applyAlignment="1" applyProtection="1">
      <alignment wrapText="1"/>
    </xf>
    <xf numFmtId="49" fontId="14" fillId="3" borderId="8" xfId="4" applyNumberFormat="1" applyFont="1" applyFill="1" applyBorder="1" applyProtection="1"/>
    <xf numFmtId="0" fontId="12" fillId="3" borderId="9" xfId="4" applyFont="1" applyFill="1" applyBorder="1" applyProtection="1"/>
    <xf numFmtId="0" fontId="14" fillId="0" borderId="0" xfId="4" applyFont="1" applyBorder="1" applyAlignment="1" applyProtection="1">
      <alignment horizontal="center"/>
    </xf>
    <xf numFmtId="0" fontId="12" fillId="0" borderId="0" xfId="4" applyFont="1" applyBorder="1" applyProtection="1"/>
    <xf numFmtId="49" fontId="12" fillId="0" borderId="0" xfId="4" applyNumberFormat="1" applyFont="1" applyAlignment="1" applyProtection="1">
      <alignment horizontal="right" vertical="top"/>
    </xf>
    <xf numFmtId="4" fontId="14" fillId="9" borderId="34" xfId="4" applyNumberFormat="1" applyFont="1" applyFill="1" applyBorder="1" applyAlignment="1" applyProtection="1">
      <alignment horizontal="center" vertical="center"/>
    </xf>
    <xf numFmtId="49" fontId="12" fillId="0" borderId="35" xfId="4" applyNumberFormat="1" applyFont="1" applyBorder="1" applyAlignment="1" applyProtection="1">
      <alignment wrapText="1"/>
    </xf>
    <xf numFmtId="49" fontId="12" fillId="0" borderId="0" xfId="4" applyNumberFormat="1" applyFont="1" applyAlignment="1" applyProtection="1">
      <alignment wrapText="1"/>
    </xf>
    <xf numFmtId="49" fontId="12" fillId="0" borderId="0" xfId="4" applyNumberFormat="1" applyFont="1" applyAlignment="1" applyProtection="1">
      <alignment vertical="top" wrapText="1"/>
    </xf>
    <xf numFmtId="49" fontId="26" fillId="0" borderId="0" xfId="4" applyNumberFormat="1" applyFont="1" applyAlignment="1" applyProtection="1">
      <alignment vertical="top" wrapText="1"/>
    </xf>
    <xf numFmtId="49" fontId="22" fillId="0" borderId="0" xfId="4" applyNumberFormat="1" applyFont="1" applyAlignment="1" applyProtection="1">
      <alignment vertical="top"/>
    </xf>
    <xf numFmtId="0" fontId="46" fillId="0" borderId="0" xfId="4" applyFont="1" applyProtection="1"/>
    <xf numFmtId="0" fontId="14" fillId="0" borderId="0" xfId="4" applyFont="1" applyAlignment="1" applyProtection="1"/>
    <xf numFmtId="49" fontId="14" fillId="16" borderId="35" xfId="4" applyNumberFormat="1" applyFont="1" applyFill="1" applyBorder="1" applyAlignment="1" applyProtection="1"/>
    <xf numFmtId="0" fontId="12" fillId="16" borderId="8" xfId="4" applyFont="1" applyFill="1" applyBorder="1" applyProtection="1"/>
    <xf numFmtId="0" fontId="12" fillId="16" borderId="9" xfId="4" applyFont="1" applyFill="1" applyBorder="1" applyProtection="1"/>
    <xf numFmtId="0" fontId="12" fillId="0" borderId="0" xfId="4" applyFont="1" applyAlignment="1" applyProtection="1">
      <alignment horizontal="right" wrapText="1"/>
    </xf>
    <xf numFmtId="0" fontId="12" fillId="0" borderId="29" xfId="4" applyFont="1" applyBorder="1" applyAlignment="1" applyProtection="1">
      <alignment horizontal="center" vertical="top" wrapText="1"/>
      <protection locked="0"/>
    </xf>
    <xf numFmtId="0" fontId="12" fillId="0" borderId="30" xfId="4" applyFont="1" applyBorder="1" applyAlignment="1" applyProtection="1">
      <alignment wrapText="1"/>
      <protection locked="0"/>
    </xf>
    <xf numFmtId="0" fontId="50" fillId="17" borderId="28" xfId="4" applyFont="1" applyFill="1" applyBorder="1" applyAlignment="1" applyProtection="1">
      <alignment vertical="center" wrapText="1"/>
    </xf>
    <xf numFmtId="165" fontId="41" fillId="17" borderId="28" xfId="2" applyNumberFormat="1" applyFont="1" applyFill="1" applyBorder="1" applyAlignment="1" applyProtection="1">
      <alignment horizontal="center" vertical="top"/>
    </xf>
    <xf numFmtId="0" fontId="12" fillId="17" borderId="29" xfId="4" applyFont="1" applyFill="1" applyBorder="1" applyAlignment="1" applyProtection="1">
      <alignment horizontal="center" vertical="top" wrapText="1"/>
      <protection locked="0"/>
    </xf>
    <xf numFmtId="0" fontId="12" fillId="17" borderId="30" xfId="4" applyFont="1" applyFill="1" applyBorder="1" applyAlignment="1" applyProtection="1">
      <alignment wrapText="1"/>
      <protection locked="0"/>
    </xf>
    <xf numFmtId="0" fontId="48" fillId="17" borderId="28" xfId="4" applyFont="1" applyFill="1" applyBorder="1" applyAlignment="1" applyProtection="1">
      <alignment horizontal="left" vertical="top" wrapText="1" indent="1"/>
    </xf>
    <xf numFmtId="165" fontId="41" fillId="9" borderId="28" xfId="2" applyNumberFormat="1" applyFont="1" applyFill="1" applyBorder="1" applyAlignment="1" applyProtection="1">
      <alignment horizontal="center" vertical="top" wrapText="1"/>
      <protection locked="0"/>
    </xf>
    <xf numFmtId="165" fontId="41" fillId="0" borderId="28" xfId="2" applyNumberFormat="1" applyFont="1" applyBorder="1" applyAlignment="1" applyProtection="1">
      <alignment horizontal="center" vertical="top" wrapText="1"/>
      <protection locked="0"/>
    </xf>
    <xf numFmtId="0" fontId="12" fillId="0" borderId="29" xfId="4" applyFont="1" applyBorder="1" applyAlignment="1" applyProtection="1">
      <alignment vertical="top" wrapText="1"/>
      <protection locked="0"/>
    </xf>
    <xf numFmtId="0" fontId="26" fillId="0" borderId="0" xfId="4" applyFont="1" applyAlignment="1" applyProtection="1">
      <alignment wrapText="1"/>
    </xf>
    <xf numFmtId="0" fontId="22" fillId="0" borderId="0" xfId="4" applyFont="1" applyProtection="1"/>
    <xf numFmtId="0" fontId="12" fillId="0" borderId="29" xfId="4" applyFont="1" applyBorder="1" applyAlignment="1" applyProtection="1">
      <alignment wrapText="1"/>
      <protection locked="0"/>
    </xf>
    <xf numFmtId="0" fontId="47" fillId="17" borderId="28" xfId="4" applyFont="1" applyFill="1" applyBorder="1" applyAlignment="1" applyProtection="1">
      <alignment horizontal="left" vertical="top" wrapText="1" indent="1"/>
    </xf>
    <xf numFmtId="0" fontId="43" fillId="0" borderId="0" xfId="4" applyFont="1" applyProtection="1"/>
    <xf numFmtId="0" fontId="43" fillId="0" borderId="29" xfId="4" applyFont="1" applyBorder="1" applyAlignment="1" applyProtection="1">
      <alignment wrapText="1"/>
      <protection locked="0"/>
    </xf>
    <xf numFmtId="0" fontId="43" fillId="0" borderId="30" xfId="4" applyFont="1" applyBorder="1" applyAlignment="1" applyProtection="1">
      <alignment wrapText="1"/>
      <protection locked="0"/>
    </xf>
    <xf numFmtId="165" fontId="40" fillId="17" borderId="23" xfId="2" applyNumberFormat="1" applyFont="1" applyFill="1" applyBorder="1" applyAlignment="1" applyProtection="1">
      <alignment horizontal="center" vertical="top"/>
    </xf>
    <xf numFmtId="0" fontId="43" fillId="17" borderId="36" xfId="4" applyFont="1" applyFill="1" applyBorder="1" applyAlignment="1" applyProtection="1">
      <alignment wrapText="1"/>
      <protection locked="0"/>
    </xf>
    <xf numFmtId="0" fontId="43" fillId="17" borderId="37" xfId="4" applyFont="1" applyFill="1" applyBorder="1" applyAlignment="1" applyProtection="1">
      <alignment wrapText="1"/>
      <protection locked="0"/>
    </xf>
    <xf numFmtId="0" fontId="28" fillId="0" borderId="0" xfId="4" applyFont="1" applyBorder="1" applyAlignment="1" applyProtection="1">
      <alignment horizontal="left" wrapText="1"/>
    </xf>
    <xf numFmtId="165" fontId="41" fillId="0" borderId="0" xfId="2" applyNumberFormat="1" applyFont="1" applyBorder="1" applyAlignment="1" applyProtection="1">
      <alignment horizontal="center" vertical="top"/>
    </xf>
    <xf numFmtId="0" fontId="43" fillId="0" borderId="0" xfId="4" applyFont="1" applyAlignment="1" applyProtection="1">
      <alignment wrapText="1"/>
      <protection locked="0"/>
    </xf>
    <xf numFmtId="0" fontId="48" fillId="17" borderId="38" xfId="4" applyFont="1" applyFill="1" applyBorder="1" applyAlignment="1" applyProtection="1">
      <alignment horizontal="left" wrapText="1"/>
    </xf>
    <xf numFmtId="165" fontId="41" fillId="9" borderId="28" xfId="2" applyNumberFormat="1" applyFont="1" applyFill="1" applyBorder="1" applyAlignment="1" applyProtection="1">
      <alignment horizontal="center" vertical="top"/>
      <protection locked="0"/>
    </xf>
    <xf numFmtId="0" fontId="43" fillId="0" borderId="39" xfId="4" applyFont="1" applyBorder="1" applyAlignment="1" applyProtection="1">
      <alignment wrapText="1"/>
      <protection locked="0"/>
    </xf>
    <xf numFmtId="0" fontId="43" fillId="0" borderId="40" xfId="4" applyFont="1" applyBorder="1" applyAlignment="1" applyProtection="1">
      <alignment wrapText="1"/>
      <protection locked="0"/>
    </xf>
    <xf numFmtId="0" fontId="48" fillId="17" borderId="29" xfId="4" applyFont="1" applyFill="1" applyBorder="1" applyAlignment="1" applyProtection="1">
      <alignment wrapText="1"/>
    </xf>
    <xf numFmtId="0" fontId="43" fillId="17" borderId="0" xfId="4" applyFont="1" applyFill="1" applyBorder="1" applyAlignment="1" applyProtection="1">
      <alignment wrapText="1"/>
      <protection locked="0"/>
    </xf>
    <xf numFmtId="0" fontId="43" fillId="17" borderId="30" xfId="4" applyFont="1" applyFill="1" applyBorder="1" applyAlignment="1" applyProtection="1">
      <alignment wrapText="1"/>
      <protection locked="0"/>
    </xf>
    <xf numFmtId="0" fontId="48" fillId="17" borderId="28" xfId="4" applyFont="1" applyFill="1" applyBorder="1" applyAlignment="1" applyProtection="1">
      <alignment horizontal="left" indent="3"/>
    </xf>
    <xf numFmtId="165" fontId="41" fillId="17" borderId="28" xfId="2" applyNumberFormat="1" applyFont="1" applyFill="1" applyBorder="1" applyAlignment="1" applyProtection="1">
      <alignment horizontal="center" vertical="top" wrapText="1"/>
    </xf>
    <xf numFmtId="0" fontId="28" fillId="17" borderId="23" xfId="4" applyFont="1" applyFill="1" applyBorder="1" applyAlignment="1" applyProtection="1">
      <alignment horizontal="right" wrapText="1"/>
    </xf>
    <xf numFmtId="165" fontId="40" fillId="17" borderId="23" xfId="2" applyNumberFormat="1" applyFont="1" applyFill="1" applyBorder="1" applyAlignment="1" applyProtection="1">
      <alignment horizontal="center" wrapText="1"/>
    </xf>
    <xf numFmtId="0" fontId="43" fillId="17" borderId="35" xfId="4" applyFont="1" applyFill="1" applyBorder="1" applyAlignment="1" applyProtection="1">
      <alignment wrapText="1"/>
      <protection locked="0"/>
    </xf>
    <xf numFmtId="0" fontId="43" fillId="17" borderId="9" xfId="4" applyFont="1" applyFill="1" applyBorder="1" applyAlignment="1" applyProtection="1">
      <alignment wrapText="1"/>
      <protection locked="0"/>
    </xf>
    <xf numFmtId="0" fontId="43" fillId="0" borderId="0" xfId="4" applyFont="1" applyAlignment="1" applyProtection="1">
      <alignment wrapText="1"/>
    </xf>
    <xf numFmtId="165" fontId="41" fillId="18" borderId="23" xfId="2" applyNumberFormat="1" applyFont="1" applyFill="1" applyBorder="1" applyAlignment="1" applyProtection="1">
      <alignment horizontal="center" vertical="top"/>
    </xf>
    <xf numFmtId="0" fontId="41" fillId="0" borderId="0" xfId="4" applyFont="1" applyAlignment="1" applyProtection="1">
      <alignment wrapText="1"/>
    </xf>
    <xf numFmtId="0" fontId="41" fillId="0" borderId="0" xfId="4" applyFont="1" applyProtection="1"/>
    <xf numFmtId="0" fontId="41" fillId="0" borderId="0" xfId="4" applyFont="1" applyAlignment="1" applyProtection="1">
      <alignment horizontal="left" wrapText="1"/>
    </xf>
    <xf numFmtId="0" fontId="41" fillId="0" borderId="28" xfId="4" applyFont="1" applyBorder="1" applyAlignment="1" applyProtection="1">
      <alignment horizontal="center" wrapText="1"/>
      <protection locked="0"/>
    </xf>
    <xf numFmtId="0" fontId="41" fillId="0" borderId="28" xfId="4" applyFont="1" applyBorder="1" applyAlignment="1" applyProtection="1">
      <alignment wrapText="1"/>
      <protection locked="0"/>
    </xf>
    <xf numFmtId="0" fontId="41" fillId="0" borderId="20" xfId="4" applyFont="1" applyBorder="1" applyAlignment="1" applyProtection="1">
      <alignment wrapText="1"/>
      <protection locked="0"/>
    </xf>
    <xf numFmtId="0" fontId="41" fillId="0" borderId="20" xfId="4" applyFont="1" applyBorder="1" applyAlignment="1" applyProtection="1">
      <alignment horizontal="center" wrapText="1"/>
      <protection locked="0"/>
    </xf>
    <xf numFmtId="0" fontId="41" fillId="0" borderId="0" xfId="0" applyFont="1" applyProtection="1"/>
    <xf numFmtId="0" fontId="41" fillId="0" borderId="0" xfId="0" applyFont="1" applyAlignment="1" applyProtection="1">
      <alignment wrapText="1"/>
    </xf>
    <xf numFmtId="0" fontId="12" fillId="0" borderId="0" xfId="0" applyFont="1" applyAlignment="1" applyProtection="1">
      <alignment wrapText="1"/>
    </xf>
    <xf numFmtId="0" fontId="12" fillId="0" borderId="0" xfId="0" applyFont="1" applyProtection="1"/>
    <xf numFmtId="0" fontId="53" fillId="0" borderId="0" xfId="0" applyFont="1" applyProtection="1"/>
    <xf numFmtId="0" fontId="53" fillId="0" borderId="0" xfId="0" applyFont="1" applyAlignment="1" applyProtection="1">
      <alignment wrapText="1"/>
    </xf>
    <xf numFmtId="0" fontId="55" fillId="0" borderId="0" xfId="0" applyFont="1" applyProtection="1"/>
    <xf numFmtId="0" fontId="12" fillId="0" borderId="0" xfId="0" applyFont="1" applyAlignment="1" applyProtection="1">
      <alignment horizontal="right" wrapText="1"/>
    </xf>
    <xf numFmtId="0" fontId="12" fillId="0" borderId="38" xfId="0" applyFont="1" applyBorder="1" applyAlignment="1" applyProtection="1">
      <alignment horizontal="center"/>
    </xf>
    <xf numFmtId="0" fontId="12" fillId="0" borderId="20" xfId="0" applyFont="1" applyBorder="1" applyAlignment="1" applyProtection="1">
      <alignment horizontal="center"/>
    </xf>
    <xf numFmtId="0" fontId="22" fillId="0" borderId="20" xfId="0" applyFont="1" applyBorder="1" applyAlignment="1" applyProtection="1">
      <alignment horizontal="center"/>
    </xf>
    <xf numFmtId="0" fontId="12" fillId="0" borderId="28" xfId="0" applyFont="1" applyBorder="1" applyProtection="1">
      <protection locked="0"/>
    </xf>
    <xf numFmtId="0" fontId="12" fillId="0" borderId="20" xfId="0" applyFont="1" applyBorder="1" applyProtection="1">
      <protection locked="0"/>
    </xf>
    <xf numFmtId="0" fontId="53" fillId="0" borderId="0" xfId="0" applyFont="1"/>
    <xf numFmtId="0" fontId="53" fillId="0" borderId="0" xfId="0" applyFont="1" applyAlignment="1">
      <alignment wrapText="1"/>
    </xf>
    <xf numFmtId="0" fontId="57" fillId="0" borderId="0" xfId="0" applyFont="1" applyAlignment="1">
      <alignment horizontal="center"/>
    </xf>
    <xf numFmtId="0" fontId="39" fillId="0" borderId="0" xfId="0" applyFont="1" applyAlignment="1">
      <alignment horizontal="left" vertical="top" wrapText="1"/>
    </xf>
    <xf numFmtId="0" fontId="38" fillId="0" borderId="0" xfId="0" applyFont="1" applyAlignment="1">
      <alignment horizontal="left" vertical="top"/>
    </xf>
    <xf numFmtId="0" fontId="38" fillId="0" borderId="23" xfId="0" applyFont="1" applyBorder="1" applyAlignment="1" applyProtection="1">
      <alignment horizontal="center" vertical="top" wrapText="1"/>
      <protection locked="0"/>
    </xf>
    <xf numFmtId="0" fontId="58" fillId="0" borderId="0" xfId="0" applyFont="1"/>
    <xf numFmtId="0" fontId="59" fillId="0" borderId="0" xfId="0" applyFont="1" applyAlignment="1">
      <alignment horizontal="right" vertical="top"/>
    </xf>
    <xf numFmtId="0" fontId="58" fillId="0" borderId="23" xfId="0" applyFont="1" applyBorder="1" applyAlignment="1" applyProtection="1">
      <alignment horizontal="left" vertical="top" wrapText="1"/>
      <protection locked="0"/>
    </xf>
    <xf numFmtId="0" fontId="59" fillId="0" borderId="0" xfId="0" applyFont="1" applyAlignment="1">
      <alignment horizontal="right" vertical="top" wrapText="1"/>
    </xf>
    <xf numFmtId="0" fontId="58" fillId="0" borderId="0" xfId="0" applyFont="1" applyAlignment="1">
      <alignment horizontal="left" vertical="top" wrapText="1"/>
    </xf>
    <xf numFmtId="0" fontId="58" fillId="0" borderId="0" xfId="0" applyFont="1" applyAlignment="1" applyProtection="1">
      <alignment horizontal="left" vertical="top" wrapText="1"/>
      <protection locked="0"/>
    </xf>
    <xf numFmtId="0" fontId="38" fillId="0" borderId="0" xfId="0" applyFont="1" applyAlignment="1">
      <alignment horizontal="left" vertical="top" indent="1"/>
    </xf>
    <xf numFmtId="0" fontId="59" fillId="0" borderId="0" xfId="0" applyFont="1" applyAlignment="1">
      <alignment horizontal="left" vertical="top" wrapText="1"/>
    </xf>
    <xf numFmtId="0" fontId="53" fillId="0" borderId="0" xfId="0" applyFont="1" applyProtection="1">
      <protection locked="0"/>
    </xf>
    <xf numFmtId="0" fontId="39" fillId="0" borderId="0" xfId="0" applyFont="1" applyProtection="1">
      <protection locked="0"/>
    </xf>
    <xf numFmtId="0" fontId="57" fillId="0" borderId="0" xfId="0" applyFont="1" applyAlignment="1" applyProtection="1">
      <protection locked="0"/>
    </xf>
    <xf numFmtId="0" fontId="12" fillId="0" borderId="0" xfId="0" applyFont="1" applyAlignment="1" applyProtection="1">
      <alignment horizontal="right"/>
      <protection locked="0"/>
    </xf>
    <xf numFmtId="0" fontId="12" fillId="0" borderId="38" xfId="0" applyFont="1" applyBorder="1" applyProtection="1">
      <protection locked="0"/>
    </xf>
    <xf numFmtId="0" fontId="12" fillId="0" borderId="23" xfId="0" applyFont="1" applyBorder="1" applyAlignment="1" applyProtection="1">
      <alignment horizontal="center" wrapText="1"/>
      <protection locked="0"/>
    </xf>
    <xf numFmtId="0" fontId="12" fillId="0" borderId="0" xfId="0" applyFont="1" applyAlignment="1" applyProtection="1">
      <alignment wrapText="1"/>
      <protection locked="0"/>
    </xf>
    <xf numFmtId="0" fontId="22" fillId="0" borderId="20" xfId="0" applyFont="1" applyBorder="1" applyAlignment="1" applyProtection="1">
      <alignment horizontal="center" wrapText="1"/>
      <protection locked="0"/>
    </xf>
    <xf numFmtId="0" fontId="12" fillId="0" borderId="20" xfId="0" applyFont="1" applyBorder="1" applyAlignment="1" applyProtection="1">
      <alignment horizontal="center" wrapText="1"/>
      <protection locked="0"/>
    </xf>
    <xf numFmtId="0" fontId="12" fillId="9" borderId="28" xfId="0" applyFont="1" applyFill="1" applyBorder="1" applyProtection="1">
      <protection locked="0"/>
    </xf>
    <xf numFmtId="4" fontId="12" fillId="0" borderId="28" xfId="0" applyNumberFormat="1" applyFont="1" applyBorder="1" applyProtection="1"/>
    <xf numFmtId="4" fontId="12" fillId="9" borderId="28" xfId="0" applyNumberFormat="1" applyFont="1" applyFill="1" applyBorder="1" applyProtection="1"/>
    <xf numFmtId="0" fontId="12" fillId="19" borderId="30" xfId="0" applyFont="1" applyFill="1" applyBorder="1" applyProtection="1">
      <protection locked="0"/>
    </xf>
    <xf numFmtId="0" fontId="12" fillId="9" borderId="20" xfId="0" applyFont="1" applyFill="1" applyBorder="1" applyProtection="1">
      <protection locked="0"/>
    </xf>
    <xf numFmtId="0" fontId="12" fillId="0" borderId="0" xfId="0" applyFont="1" applyBorder="1" applyAlignment="1" applyProtection="1">
      <alignment horizontal="left" vertical="top" wrapText="1"/>
      <protection locked="0"/>
    </xf>
    <xf numFmtId="0" fontId="12" fillId="0" borderId="41" xfId="0" applyFont="1" applyBorder="1" applyAlignment="1" applyProtection="1">
      <alignment horizontal="left" vertical="top" wrapText="1"/>
      <protection locked="0"/>
    </xf>
    <xf numFmtId="0" fontId="12" fillId="20" borderId="23" xfId="0" applyFont="1" applyFill="1" applyBorder="1" applyProtection="1">
      <protection locked="0"/>
    </xf>
    <xf numFmtId="0" fontId="12" fillId="0" borderId="0" xfId="0" applyFont="1" applyProtection="1">
      <protection locked="0"/>
    </xf>
    <xf numFmtId="0" fontId="43" fillId="0" borderId="0" xfId="0" applyFont="1" applyAlignment="1" applyProtection="1">
      <alignment wrapText="1"/>
      <protection locked="0"/>
    </xf>
    <xf numFmtId="0" fontId="22" fillId="0" borderId="0" xfId="0" applyFont="1" applyBorder="1" applyAlignment="1" applyProtection="1">
      <alignment horizontal="center" wrapText="1"/>
      <protection locked="0"/>
    </xf>
    <xf numFmtId="2" fontId="12" fillId="9" borderId="0" xfId="0" applyNumberFormat="1" applyFont="1" applyFill="1" applyBorder="1" applyAlignment="1" applyProtection="1">
      <alignment vertical="top"/>
      <protection locked="0"/>
    </xf>
    <xf numFmtId="0" fontId="39" fillId="0" borderId="0" xfId="0" applyFont="1" applyProtection="1"/>
    <xf numFmtId="0" fontId="12" fillId="0" borderId="0" xfId="0" applyFont="1" applyAlignment="1" applyProtection="1">
      <alignment horizontal="right"/>
    </xf>
    <xf numFmtId="0" fontId="22" fillId="0" borderId="29" xfId="0" applyFont="1" applyBorder="1" applyAlignment="1" applyProtection="1">
      <alignment horizontal="center"/>
    </xf>
    <xf numFmtId="0" fontId="12" fillId="0" borderId="0" xfId="0" applyFont="1" applyBorder="1" applyProtection="1"/>
    <xf numFmtId="0" fontId="12" fillId="0" borderId="29" xfId="0" applyFont="1" applyBorder="1" applyAlignment="1" applyProtection="1">
      <alignment horizontal="center" wrapText="1"/>
    </xf>
    <xf numFmtId="0" fontId="12" fillId="0" borderId="0" xfId="0" applyFont="1" applyBorder="1" applyAlignment="1" applyProtection="1">
      <alignment wrapText="1"/>
    </xf>
    <xf numFmtId="164" fontId="12" fillId="9" borderId="28" xfId="0" applyNumberFormat="1" applyFont="1" applyFill="1" applyBorder="1" applyProtection="1"/>
    <xf numFmtId="164" fontId="41" fillId="9" borderId="28" xfId="2" applyFont="1" applyFill="1" applyBorder="1" applyAlignment="1" applyProtection="1"/>
    <xf numFmtId="164" fontId="12" fillId="9" borderId="29" xfId="0" applyNumberFormat="1" applyFont="1" applyFill="1" applyBorder="1" applyProtection="1"/>
    <xf numFmtId="164" fontId="12" fillId="9" borderId="38" xfId="0" applyNumberFormat="1" applyFont="1" applyFill="1" applyBorder="1" applyProtection="1"/>
    <xf numFmtId="164" fontId="12" fillId="9" borderId="42" xfId="0" applyNumberFormat="1" applyFont="1" applyFill="1" applyBorder="1" applyProtection="1"/>
    <xf numFmtId="0" fontId="12" fillId="0" borderId="28" xfId="0" applyFont="1" applyBorder="1" applyProtection="1"/>
    <xf numFmtId="0" fontId="12" fillId="0" borderId="29" xfId="0" applyFont="1" applyBorder="1" applyProtection="1"/>
    <xf numFmtId="0" fontId="12" fillId="13" borderId="0" xfId="0" applyFont="1" applyFill="1" applyBorder="1" applyProtection="1"/>
    <xf numFmtId="0" fontId="12" fillId="13" borderId="0" xfId="0" applyFont="1" applyFill="1" applyProtection="1"/>
    <xf numFmtId="0" fontId="12" fillId="9" borderId="29" xfId="0" applyFont="1" applyFill="1" applyBorder="1" applyProtection="1">
      <protection locked="0"/>
    </xf>
    <xf numFmtId="0" fontId="12" fillId="9" borderId="42" xfId="0" applyFont="1" applyFill="1" applyBorder="1" applyProtection="1">
      <protection locked="0"/>
    </xf>
    <xf numFmtId="167" fontId="66" fillId="13" borderId="0" xfId="0" applyNumberFormat="1" applyFont="1" applyFill="1" applyBorder="1" applyProtection="1"/>
    <xf numFmtId="0" fontId="12" fillId="9" borderId="36" xfId="0" applyFont="1" applyFill="1" applyBorder="1" applyProtection="1">
      <protection locked="0"/>
    </xf>
    <xf numFmtId="0" fontId="68" fillId="0" borderId="0" xfId="0" applyFont="1" applyAlignment="1" applyProtection="1">
      <alignment horizontal="center"/>
      <protection locked="0"/>
    </xf>
    <xf numFmtId="0" fontId="67" fillId="0" borderId="0" xfId="0" applyFont="1" applyAlignment="1" applyProtection="1">
      <alignment horizontal="right"/>
    </xf>
    <xf numFmtId="0" fontId="22" fillId="0" borderId="0" xfId="0" applyFont="1" applyAlignment="1" applyProtection="1">
      <alignment horizontal="right"/>
    </xf>
    <xf numFmtId="0" fontId="69" fillId="0" borderId="0" xfId="0" applyFont="1" applyProtection="1"/>
    <xf numFmtId="0" fontId="43" fillId="0" borderId="0" xfId="0" applyFont="1" applyAlignment="1" applyProtection="1">
      <alignment wrapText="1"/>
    </xf>
    <xf numFmtId="2" fontId="12" fillId="9" borderId="0" xfId="0" applyNumberFormat="1" applyFont="1" applyFill="1" applyBorder="1" applyAlignment="1" applyProtection="1">
      <alignment vertical="top"/>
    </xf>
    <xf numFmtId="0" fontId="12" fillId="0" borderId="0" xfId="0" applyFont="1" applyAlignment="1" applyProtection="1">
      <alignment horizontal="center"/>
    </xf>
    <xf numFmtId="0" fontId="43" fillId="0" borderId="0" xfId="0" applyFont="1" applyProtection="1"/>
    <xf numFmtId="0" fontId="28" fillId="0" borderId="0" xfId="0" applyFont="1" applyProtection="1"/>
    <xf numFmtId="0" fontId="0" fillId="21" borderId="23" xfId="0" applyFill="1" applyBorder="1" applyProtection="1">
      <protection locked="0"/>
    </xf>
    <xf numFmtId="0" fontId="0" fillId="21" borderId="35" xfId="0" applyFill="1" applyBorder="1" applyProtection="1"/>
    <xf numFmtId="0" fontId="0" fillId="21" borderId="8" xfId="0" applyFill="1" applyBorder="1" applyProtection="1"/>
    <xf numFmtId="0" fontId="0" fillId="21" borderId="9" xfId="0" applyFill="1" applyBorder="1" applyProtection="1"/>
    <xf numFmtId="0" fontId="71" fillId="0" borderId="29" xfId="0" applyFont="1" applyBorder="1" applyAlignment="1" applyProtection="1"/>
    <xf numFmtId="0" fontId="71" fillId="0" borderId="0" xfId="0" applyFont="1" applyBorder="1" applyAlignment="1" applyProtection="1"/>
    <xf numFmtId="0" fontId="71" fillId="0" borderId="30" xfId="0" applyFont="1" applyBorder="1" applyAlignment="1" applyProtection="1"/>
    <xf numFmtId="0" fontId="0" fillId="0" borderId="0" xfId="0" applyBorder="1" applyProtection="1"/>
    <xf numFmtId="0" fontId="72" fillId="0" borderId="0" xfId="0" applyFont="1" applyAlignment="1" applyProtection="1">
      <alignment horizontal="left" wrapText="1"/>
    </xf>
    <xf numFmtId="0" fontId="73" fillId="0" borderId="0" xfId="0" applyFont="1" applyAlignment="1" applyProtection="1">
      <alignment horizontal="right" vertical="center"/>
    </xf>
    <xf numFmtId="0" fontId="0" fillId="19" borderId="0" xfId="0" applyFill="1" applyAlignment="1" applyProtection="1">
      <alignment horizontal="left" wrapText="1"/>
    </xf>
    <xf numFmtId="0" fontId="75" fillId="0" borderId="0" xfId="0" applyFont="1" applyAlignment="1" applyProtection="1">
      <alignment horizontal="right"/>
    </xf>
    <xf numFmtId="4" fontId="0" fillId="0" borderId="0" xfId="0" applyNumberFormat="1" applyProtection="1"/>
    <xf numFmtId="0" fontId="50" fillId="17" borderId="23" xfId="4" applyFont="1" applyFill="1" applyBorder="1" applyAlignment="1" applyProtection="1">
      <alignment horizontal="right"/>
    </xf>
    <xf numFmtId="0" fontId="14" fillId="17" borderId="0" xfId="4" applyFont="1" applyFill="1" applyBorder="1" applyAlignment="1" applyProtection="1">
      <alignment horizontal="right" wrapText="1"/>
    </xf>
    <xf numFmtId="165" fontId="40" fillId="17" borderId="0" xfId="2" applyNumberFormat="1" applyFont="1" applyFill="1" applyBorder="1" applyAlignment="1" applyProtection="1">
      <alignment horizontal="center" wrapText="1"/>
    </xf>
    <xf numFmtId="0" fontId="78" fillId="0" borderId="43" xfId="0" applyFont="1" applyBorder="1" applyAlignment="1" applyProtection="1">
      <alignment vertical="center" wrapText="1"/>
    </xf>
    <xf numFmtId="165" fontId="41" fillId="9" borderId="23" xfId="2" applyNumberFormat="1" applyFont="1" applyFill="1" applyBorder="1" applyAlignment="1" applyProtection="1">
      <alignment horizontal="center" vertical="top"/>
      <protection locked="0"/>
    </xf>
    <xf numFmtId="0" fontId="82" fillId="0" borderId="44" xfId="0" applyFont="1" applyBorder="1" applyAlignment="1" applyProtection="1">
      <alignment vertical="center" wrapText="1"/>
    </xf>
    <xf numFmtId="0" fontId="78" fillId="0" borderId="2" xfId="0" applyFont="1" applyBorder="1" applyAlignment="1" applyProtection="1">
      <alignment vertical="center" wrapText="1"/>
    </xf>
    <xf numFmtId="0" fontId="8" fillId="0" borderId="2" xfId="0" applyFont="1" applyBorder="1" applyAlignment="1" applyProtection="1">
      <alignment horizontal="left" vertical="center" wrapText="1"/>
    </xf>
    <xf numFmtId="0" fontId="78" fillId="0" borderId="1" xfId="0" applyFont="1" applyBorder="1" applyAlignment="1" applyProtection="1">
      <alignment vertical="center" wrapText="1"/>
    </xf>
    <xf numFmtId="0" fontId="78" fillId="0" borderId="45" xfId="0" applyFont="1" applyBorder="1" applyAlignment="1" applyProtection="1">
      <alignment vertical="center" wrapText="1"/>
    </xf>
    <xf numFmtId="0" fontId="37" fillId="22" borderId="0" xfId="4" applyFont="1" applyFill="1" applyProtection="1">
      <protection locked="0"/>
    </xf>
    <xf numFmtId="0" fontId="37" fillId="22" borderId="0" xfId="4" applyFont="1" applyFill="1" applyAlignment="1" applyProtection="1">
      <alignment horizontal="center"/>
      <protection locked="0"/>
    </xf>
    <xf numFmtId="0" fontId="35" fillId="23" borderId="0" xfId="0" applyFont="1" applyFill="1" applyProtection="1">
      <protection locked="0"/>
    </xf>
    <xf numFmtId="0" fontId="87" fillId="0" borderId="0" xfId="0" applyFont="1" applyAlignment="1">
      <alignment vertical="center"/>
    </xf>
    <xf numFmtId="0" fontId="87" fillId="0" borderId="0" xfId="0" applyFont="1"/>
    <xf numFmtId="0" fontId="89" fillId="24" borderId="7" xfId="0" applyFont="1" applyFill="1" applyBorder="1" applyAlignment="1">
      <alignment horizontal="center" vertical="center"/>
    </xf>
    <xf numFmtId="0" fontId="92" fillId="0" borderId="46" xfId="0" applyFont="1" applyBorder="1" applyAlignment="1">
      <alignment horizontal="center" vertical="center"/>
    </xf>
    <xf numFmtId="0" fontId="92" fillId="0" borderId="47" xfId="0" applyFont="1" applyBorder="1" applyAlignment="1">
      <alignment horizontal="center" vertical="center"/>
    </xf>
    <xf numFmtId="0" fontId="87" fillId="25" borderId="0" xfId="0" applyFont="1" applyFill="1" applyBorder="1" applyAlignment="1">
      <alignment vertical="center"/>
    </xf>
    <xf numFmtId="0" fontId="87" fillId="25" borderId="0" xfId="0" applyFont="1" applyFill="1" applyBorder="1"/>
    <xf numFmtId="0" fontId="89" fillId="26" borderId="7" xfId="0" applyFont="1" applyFill="1" applyBorder="1" applyAlignment="1">
      <alignment horizontal="center" vertical="center"/>
    </xf>
    <xf numFmtId="0" fontId="92" fillId="0" borderId="46" xfId="0" applyFont="1" applyBorder="1" applyAlignment="1">
      <alignment horizontal="left" vertical="center"/>
    </xf>
    <xf numFmtId="0" fontId="92" fillId="0" borderId="0" xfId="0" applyFont="1" applyBorder="1" applyAlignment="1">
      <alignment horizontal="left" vertical="center"/>
    </xf>
    <xf numFmtId="3" fontId="92" fillId="0" borderId="0" xfId="0" applyNumberFormat="1" applyFont="1" applyBorder="1" applyAlignment="1">
      <alignment horizontal="right" vertical="center"/>
    </xf>
    <xf numFmtId="3" fontId="92" fillId="0" borderId="48" xfId="0" applyNumberFormat="1" applyFont="1" applyBorder="1" applyAlignment="1">
      <alignment horizontal="right" vertical="center"/>
    </xf>
    <xf numFmtId="0" fontId="88" fillId="25" borderId="0" xfId="0" applyFont="1" applyFill="1" applyBorder="1" applyAlignment="1">
      <alignment vertical="center"/>
    </xf>
    <xf numFmtId="0" fontId="91" fillId="25" borderId="47" xfId="0" applyFont="1" applyFill="1" applyBorder="1" applyAlignment="1">
      <alignment horizontal="left" vertical="center"/>
    </xf>
    <xf numFmtId="3" fontId="91" fillId="25" borderId="6" xfId="0" applyNumberFormat="1" applyFont="1" applyFill="1" applyBorder="1" applyAlignment="1">
      <alignment horizontal="center" vertical="center" wrapText="1"/>
    </xf>
    <xf numFmtId="3" fontId="96" fillId="27" borderId="43" xfId="0" applyNumberFormat="1" applyFont="1" applyFill="1" applyBorder="1" applyAlignment="1">
      <alignment horizontal="center" vertical="center" wrapText="1"/>
    </xf>
    <xf numFmtId="3" fontId="96" fillId="28" borderId="1" xfId="0" applyNumberFormat="1" applyFont="1" applyFill="1" applyBorder="1" applyAlignment="1">
      <alignment horizontal="center" vertical="center" wrapText="1"/>
    </xf>
    <xf numFmtId="3" fontId="96" fillId="28" borderId="0" xfId="0" applyNumberFormat="1" applyFont="1" applyFill="1" applyBorder="1" applyAlignment="1">
      <alignment horizontal="center" vertical="center" wrapText="1"/>
    </xf>
    <xf numFmtId="168" fontId="97" fillId="28" borderId="0" xfId="0" applyNumberFormat="1" applyFont="1" applyFill="1" applyBorder="1" applyAlignment="1">
      <alignment horizontal="right" vertical="center" indent="2"/>
    </xf>
    <xf numFmtId="0" fontId="87" fillId="28" borderId="2" xfId="0" applyFont="1" applyFill="1" applyBorder="1"/>
    <xf numFmtId="168" fontId="101" fillId="29" borderId="41" xfId="0" applyNumberFormat="1" applyFont="1" applyFill="1" applyBorder="1" applyAlignment="1">
      <alignment horizontal="right" vertical="center" indent="2"/>
    </xf>
    <xf numFmtId="168" fontId="102" fillId="27" borderId="4" xfId="0" applyNumberFormat="1" applyFont="1" applyFill="1" applyBorder="1" applyAlignment="1">
      <alignment horizontal="right" vertical="center" indent="2"/>
    </xf>
    <xf numFmtId="0" fontId="103" fillId="0" borderId="0" xfId="0" applyFont="1"/>
    <xf numFmtId="168" fontId="102" fillId="28" borderId="4" xfId="0" applyNumberFormat="1" applyFont="1" applyFill="1" applyBorder="1" applyAlignment="1">
      <alignment horizontal="right" vertical="center" indent="2"/>
    </xf>
    <xf numFmtId="168" fontId="101" fillId="29" borderId="8" xfId="0" applyNumberFormat="1" applyFont="1" applyFill="1" applyBorder="1" applyAlignment="1">
      <alignment horizontal="right" vertical="center" indent="2"/>
    </xf>
    <xf numFmtId="168" fontId="102" fillId="27" borderId="49" xfId="0" applyNumberFormat="1" applyFont="1" applyFill="1" applyBorder="1" applyAlignment="1">
      <alignment horizontal="right" vertical="center" indent="2"/>
    </xf>
    <xf numFmtId="168" fontId="101" fillId="29" borderId="50" xfId="0" applyNumberFormat="1" applyFont="1" applyFill="1" applyBorder="1" applyAlignment="1">
      <alignment horizontal="right" vertical="center" indent="2"/>
    </xf>
    <xf numFmtId="168" fontId="102" fillId="27" borderId="51" xfId="0" applyNumberFormat="1" applyFont="1" applyFill="1" applyBorder="1" applyAlignment="1">
      <alignment horizontal="right" vertical="center" indent="2"/>
    </xf>
    <xf numFmtId="168" fontId="102" fillId="28" borderId="1" xfId="0" applyNumberFormat="1" applyFont="1" applyFill="1" applyBorder="1" applyAlignment="1">
      <alignment horizontal="right" vertical="center" indent="2"/>
    </xf>
    <xf numFmtId="168" fontId="94" fillId="30" borderId="1" xfId="0" applyNumberFormat="1" applyFont="1" applyFill="1" applyBorder="1" applyAlignment="1">
      <alignment horizontal="center" vertical="center"/>
    </xf>
    <xf numFmtId="168" fontId="94" fillId="31" borderId="1" xfId="0" applyNumberFormat="1" applyFont="1" applyFill="1" applyBorder="1" applyAlignment="1">
      <alignment horizontal="center" vertical="center"/>
    </xf>
    <xf numFmtId="165" fontId="41" fillId="32" borderId="28" xfId="2" applyNumberFormat="1" applyFont="1" applyFill="1" applyBorder="1" applyAlignment="1" applyProtection="1">
      <alignment horizontal="center" vertical="top" wrapText="1"/>
      <protection locked="0"/>
    </xf>
    <xf numFmtId="0" fontId="104" fillId="0" borderId="52" xfId="0" applyFont="1" applyBorder="1" applyAlignment="1" applyProtection="1">
      <alignment vertical="center" wrapText="1"/>
    </xf>
    <xf numFmtId="0" fontId="108" fillId="33" borderId="0" xfId="0" applyFont="1" applyFill="1"/>
    <xf numFmtId="0" fontId="87" fillId="33" borderId="0" xfId="0" applyFont="1" applyFill="1"/>
    <xf numFmtId="0" fontId="92" fillId="25" borderId="46" xfId="0" applyFont="1" applyFill="1" applyBorder="1" applyAlignment="1">
      <alignment horizontal="center" vertical="center"/>
    </xf>
    <xf numFmtId="0" fontId="93" fillId="25" borderId="0" xfId="0" applyFont="1" applyFill="1" applyBorder="1" applyAlignment="1">
      <alignment horizontal="left" vertical="center"/>
    </xf>
    <xf numFmtId="168" fontId="93" fillId="25" borderId="0" xfId="0" applyNumberFormat="1" applyFont="1" applyFill="1" applyBorder="1" applyAlignment="1">
      <alignment horizontal="right" vertical="center" indent="2"/>
    </xf>
    <xf numFmtId="168" fontId="93" fillId="25" borderId="48" xfId="0" applyNumberFormat="1" applyFont="1" applyFill="1" applyBorder="1" applyAlignment="1">
      <alignment horizontal="right" vertical="center" indent="2"/>
    </xf>
    <xf numFmtId="0" fontId="91" fillId="25" borderId="6" xfId="0" applyFont="1" applyFill="1" applyBorder="1" applyAlignment="1">
      <alignment horizontal="left" vertical="center"/>
    </xf>
    <xf numFmtId="3" fontId="96" fillId="28" borderId="6" xfId="0" applyNumberFormat="1" applyFont="1" applyFill="1" applyBorder="1" applyAlignment="1">
      <alignment horizontal="center" vertical="center" wrapText="1"/>
    </xf>
    <xf numFmtId="0" fontId="0" fillId="0" borderId="0" xfId="0" applyFont="1" applyAlignment="1">
      <alignment horizontal="center"/>
    </xf>
    <xf numFmtId="3" fontId="112" fillId="0" borderId="23" xfId="0" applyNumberFormat="1" applyFont="1" applyFill="1" applyBorder="1" applyAlignment="1" applyProtection="1">
      <alignment horizontal="center"/>
      <protection locked="0"/>
    </xf>
    <xf numFmtId="0" fontId="114" fillId="34" borderId="23" xfId="0" applyFont="1" applyFill="1" applyBorder="1" applyAlignment="1">
      <alignment horizontal="center" vertical="center"/>
    </xf>
    <xf numFmtId="0" fontId="114" fillId="24" borderId="23" xfId="0" applyFont="1" applyFill="1" applyBorder="1" applyAlignment="1">
      <alignment horizontal="center" vertical="center"/>
    </xf>
    <xf numFmtId="0" fontId="109" fillId="0" borderId="0" xfId="0" applyFont="1" applyFill="1" applyBorder="1" applyAlignment="1">
      <alignment horizontal="center"/>
    </xf>
    <xf numFmtId="14" fontId="110" fillId="34" borderId="23" xfId="0" applyNumberFormat="1" applyFont="1" applyFill="1" applyBorder="1" applyAlignment="1" applyProtection="1">
      <alignment horizontal="center" vertical="center"/>
      <protection locked="0"/>
    </xf>
    <xf numFmtId="14" fontId="110" fillId="34" borderId="23" xfId="0" applyNumberFormat="1" applyFont="1" applyFill="1" applyBorder="1" applyAlignment="1" applyProtection="1">
      <alignment horizontal="center" vertical="center" wrapText="1"/>
      <protection locked="0"/>
    </xf>
    <xf numFmtId="0" fontId="110" fillId="34" borderId="23" xfId="0" applyFont="1" applyFill="1" applyBorder="1" applyAlignment="1">
      <alignment horizontal="center" vertical="center" wrapText="1"/>
    </xf>
    <xf numFmtId="14" fontId="110" fillId="33" borderId="23" xfId="0" applyNumberFormat="1" applyFont="1" applyFill="1" applyBorder="1" applyAlignment="1" applyProtection="1">
      <alignment horizontal="center" vertical="center" wrapText="1"/>
      <protection locked="0"/>
    </xf>
    <xf numFmtId="0" fontId="110" fillId="33" borderId="23" xfId="0" applyFont="1" applyFill="1" applyBorder="1" applyAlignment="1">
      <alignment horizontal="center" vertical="center" wrapText="1"/>
    </xf>
    <xf numFmtId="4" fontId="116" fillId="34" borderId="23" xfId="0" applyNumberFormat="1" applyFont="1" applyFill="1" applyBorder="1" applyAlignment="1" applyProtection="1">
      <alignment horizontal="center"/>
      <protection locked="0"/>
    </xf>
    <xf numFmtId="14" fontId="117" fillId="34" borderId="23" xfId="0" applyNumberFormat="1" applyFont="1" applyFill="1" applyBorder="1"/>
    <xf numFmtId="14" fontId="117" fillId="33" borderId="23" xfId="0" applyNumberFormat="1" applyFont="1" applyFill="1" applyBorder="1"/>
    <xf numFmtId="4" fontId="116" fillId="24" borderId="23" xfId="0" applyNumberFormat="1" applyFont="1" applyFill="1" applyBorder="1" applyAlignment="1" applyProtection="1">
      <alignment horizontal="center"/>
      <protection locked="0"/>
    </xf>
    <xf numFmtId="14" fontId="118" fillId="33" borderId="23" xfId="0" applyNumberFormat="1" applyFont="1" applyFill="1" applyBorder="1" applyAlignment="1" applyProtection="1">
      <alignment horizontal="center" vertical="center"/>
      <protection locked="0"/>
    </xf>
    <xf numFmtId="3" fontId="112" fillId="0" borderId="38" xfId="0" applyNumberFormat="1" applyFont="1" applyFill="1" applyBorder="1" applyAlignment="1" applyProtection="1">
      <alignment horizontal="center"/>
      <protection locked="0"/>
    </xf>
    <xf numFmtId="4" fontId="116" fillId="34" borderId="38" xfId="0" applyNumberFormat="1" applyFont="1" applyFill="1" applyBorder="1" applyAlignment="1" applyProtection="1">
      <alignment horizontal="center"/>
      <protection locked="0"/>
    </xf>
    <xf numFmtId="4" fontId="116" fillId="24" borderId="38" xfId="0" applyNumberFormat="1" applyFont="1" applyFill="1" applyBorder="1" applyAlignment="1" applyProtection="1">
      <alignment horizontal="center"/>
      <protection locked="0"/>
    </xf>
    <xf numFmtId="165" fontId="29" fillId="35" borderId="1" xfId="2" applyNumberFormat="1" applyFont="1" applyFill="1" applyBorder="1" applyAlignment="1" applyProtection="1">
      <alignment horizontal="center" vertical="center"/>
    </xf>
    <xf numFmtId="165" fontId="30" fillId="0" borderId="6" xfId="2" applyNumberFormat="1" applyFont="1" applyBorder="1" applyAlignment="1" applyProtection="1">
      <alignment horizontal="center" vertical="center"/>
    </xf>
    <xf numFmtId="165" fontId="124" fillId="10" borderId="1" xfId="2" applyNumberFormat="1" applyFont="1" applyFill="1" applyBorder="1" applyAlignment="1" applyProtection="1">
      <alignment horizontal="center" vertical="center"/>
    </xf>
    <xf numFmtId="0" fontId="43" fillId="0" borderId="8" xfId="4" applyFont="1" applyBorder="1" applyAlignment="1" applyProtection="1">
      <alignment horizontal="left" vertical="top" wrapText="1"/>
    </xf>
    <xf numFmtId="0" fontId="78" fillId="0" borderId="48" xfId="0" applyFont="1" applyBorder="1" applyAlignment="1" applyProtection="1">
      <alignment vertical="center" wrapText="1"/>
    </xf>
    <xf numFmtId="0" fontId="78" fillId="0" borderId="44" xfId="0" applyFont="1" applyBorder="1" applyAlignment="1" applyProtection="1">
      <alignment horizontal="left" vertical="center" wrapText="1"/>
    </xf>
    <xf numFmtId="0" fontId="0" fillId="0" borderId="49" xfId="0" applyBorder="1" applyAlignment="1">
      <alignment wrapText="1"/>
    </xf>
    <xf numFmtId="0" fontId="78" fillId="0" borderId="51" xfId="0" applyFont="1" applyBorder="1" applyAlignment="1" applyProtection="1">
      <alignment vertical="center" wrapText="1"/>
    </xf>
    <xf numFmtId="0" fontId="105" fillId="36" borderId="1" xfId="4" applyFont="1" applyFill="1" applyBorder="1" applyAlignment="1" applyProtection="1">
      <alignment horizontal="center" vertical="center" wrapText="1"/>
    </xf>
    <xf numFmtId="4" fontId="12" fillId="37" borderId="28" xfId="0" applyNumberFormat="1" applyFont="1" applyFill="1" applyBorder="1" applyProtection="1"/>
    <xf numFmtId="0" fontId="12" fillId="38" borderId="30" xfId="0" applyFont="1" applyFill="1" applyBorder="1" applyProtection="1">
      <protection locked="0"/>
    </xf>
    <xf numFmtId="4" fontId="12" fillId="39" borderId="23" xfId="0" applyNumberFormat="1" applyFont="1" applyFill="1" applyBorder="1" applyProtection="1"/>
    <xf numFmtId="4" fontId="12" fillId="39" borderId="30" xfId="0" applyNumberFormat="1" applyFont="1" applyFill="1" applyBorder="1" applyProtection="1"/>
    <xf numFmtId="0" fontId="0" fillId="0" borderId="0" xfId="0" applyAlignment="1" applyProtection="1">
      <alignment vertical="top"/>
    </xf>
    <xf numFmtId="0" fontId="0" fillId="0" borderId="0" xfId="0" applyAlignment="1">
      <alignment vertical="top"/>
    </xf>
    <xf numFmtId="0" fontId="133" fillId="0" borderId="0" xfId="4" applyFont="1" applyAlignment="1" applyProtection="1">
      <alignment horizontal="center" vertical="center" wrapText="1"/>
    </xf>
    <xf numFmtId="0" fontId="43" fillId="0" borderId="41" xfId="4" applyFont="1" applyBorder="1" applyAlignment="1" applyProtection="1">
      <alignment horizontal="left" vertical="top" wrapText="1"/>
    </xf>
    <xf numFmtId="0" fontId="14" fillId="17" borderId="23" xfId="4" applyFont="1" applyFill="1" applyBorder="1" applyAlignment="1" applyProtection="1">
      <alignment horizontal="center" vertical="center" wrapText="1"/>
    </xf>
    <xf numFmtId="0" fontId="133" fillId="40" borderId="23" xfId="4" applyFont="1" applyFill="1" applyBorder="1" applyAlignment="1" applyProtection="1">
      <alignment horizontal="center" vertical="center" wrapText="1"/>
    </xf>
    <xf numFmtId="0" fontId="14" fillId="41" borderId="23" xfId="4" applyFont="1" applyFill="1" applyBorder="1" applyAlignment="1" applyProtection="1">
      <alignment horizontal="center" vertical="center" wrapText="1"/>
    </xf>
    <xf numFmtId="0" fontId="41" fillId="0" borderId="0" xfId="4" applyFont="1" applyAlignment="1" applyProtection="1">
      <alignment vertical="center"/>
    </xf>
    <xf numFmtId="0" fontId="14" fillId="42" borderId="23" xfId="4" applyFont="1" applyFill="1" applyBorder="1" applyAlignment="1" applyProtection="1">
      <alignment horizontal="center" vertical="center" wrapText="1"/>
    </xf>
    <xf numFmtId="0" fontId="133" fillId="43" borderId="23" xfId="4" applyFont="1" applyFill="1" applyBorder="1" applyAlignment="1" applyProtection="1">
      <alignment horizontal="center" vertical="center" wrapText="1"/>
    </xf>
    <xf numFmtId="0" fontId="14" fillId="44" borderId="23" xfId="4" applyFont="1" applyFill="1" applyBorder="1" applyAlignment="1" applyProtection="1">
      <alignment horizontal="center" vertical="center" wrapText="1"/>
    </xf>
    <xf numFmtId="0" fontId="50" fillId="17" borderId="23" xfId="4" applyFont="1" applyFill="1" applyBorder="1" applyAlignment="1" applyProtection="1">
      <alignment vertical="center"/>
    </xf>
    <xf numFmtId="165" fontId="135" fillId="18" borderId="23" xfId="2" applyNumberFormat="1" applyFont="1" applyFill="1" applyBorder="1" applyAlignment="1" applyProtection="1">
      <alignment vertical="center"/>
    </xf>
    <xf numFmtId="165" fontId="135" fillId="45" borderId="23" xfId="2" applyNumberFormat="1" applyFont="1" applyFill="1" applyBorder="1" applyAlignment="1" applyProtection="1">
      <alignment vertical="center"/>
    </xf>
    <xf numFmtId="165" fontId="136" fillId="24" borderId="23" xfId="4" applyNumberFormat="1" applyFont="1" applyFill="1" applyBorder="1"/>
    <xf numFmtId="165" fontId="34" fillId="46" borderId="23" xfId="2" applyNumberFormat="1" applyFont="1" applyFill="1" applyBorder="1" applyAlignment="1" applyProtection="1">
      <alignment horizontal="center" vertical="center" wrapText="1"/>
    </xf>
    <xf numFmtId="0" fontId="137" fillId="29" borderId="23" xfId="4" applyFont="1" applyFill="1" applyBorder="1"/>
    <xf numFmtId="0" fontId="12" fillId="0" borderId="38" xfId="0" applyFont="1" applyBorder="1" applyAlignment="1" applyProtection="1">
      <alignment vertical="center"/>
    </xf>
    <xf numFmtId="0" fontId="12" fillId="0" borderId="28"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65" fillId="0" borderId="23" xfId="0" applyFont="1" applyBorder="1" applyAlignment="1" applyProtection="1">
      <alignment horizontal="center" vertical="center" wrapText="1"/>
    </xf>
    <xf numFmtId="0" fontId="65" fillId="0" borderId="35"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22" fillId="0" borderId="53" xfId="0" applyFont="1" applyBorder="1" applyAlignment="1" applyProtection="1">
      <alignment horizontal="center" vertical="center" wrapText="1"/>
    </xf>
    <xf numFmtId="0" fontId="22" fillId="0" borderId="28" xfId="0" applyFont="1" applyBorder="1" applyAlignment="1" applyProtection="1">
      <alignment horizontal="center" vertical="center" wrapText="1"/>
    </xf>
    <xf numFmtId="0" fontId="12" fillId="9" borderId="23" xfId="0" applyFont="1" applyFill="1" applyBorder="1" applyProtection="1">
      <protection locked="0"/>
    </xf>
    <xf numFmtId="4" fontId="12" fillId="9" borderId="23" xfId="0" applyNumberFormat="1" applyFont="1" applyFill="1" applyBorder="1" applyProtection="1">
      <protection locked="0"/>
    </xf>
    <xf numFmtId="0" fontId="22" fillId="0" borderId="23" xfId="0" applyFont="1" applyBorder="1" applyAlignment="1" applyProtection="1">
      <alignment horizontal="center" wrapText="1"/>
    </xf>
    <xf numFmtId="4" fontId="18" fillId="13" borderId="1" xfId="0" applyNumberFormat="1" applyFont="1" applyFill="1" applyBorder="1" applyAlignment="1" applyProtection="1">
      <alignment horizontal="center" vertical="center" wrapText="1"/>
    </xf>
    <xf numFmtId="0" fontId="21" fillId="47" borderId="1" xfId="0" applyFont="1" applyFill="1" applyBorder="1" applyAlignment="1" applyProtection="1">
      <alignment horizontal="center" vertical="center"/>
    </xf>
    <xf numFmtId="0" fontId="112" fillId="29" borderId="23" xfId="0" applyNumberFormat="1" applyFont="1" applyFill="1" applyBorder="1" applyAlignment="1" applyProtection="1">
      <alignment horizontal="center"/>
      <protection locked="0"/>
    </xf>
    <xf numFmtId="14" fontId="116" fillId="29" borderId="23" xfId="0" applyNumberFormat="1" applyFont="1" applyFill="1" applyBorder="1" applyAlignment="1" applyProtection="1">
      <alignment horizontal="center"/>
      <protection locked="0"/>
    </xf>
    <xf numFmtId="4" fontId="116" fillId="29" borderId="23" xfId="0" applyNumberFormat="1" applyFont="1" applyFill="1" applyBorder="1" applyAlignment="1" applyProtection="1">
      <alignment horizontal="center"/>
      <protection locked="0"/>
    </xf>
    <xf numFmtId="0" fontId="0" fillId="25" borderId="0" xfId="0" applyFill="1" applyProtection="1"/>
    <xf numFmtId="0" fontId="0" fillId="29" borderId="47" xfId="0" applyFill="1" applyBorder="1" applyProtection="1"/>
    <xf numFmtId="0" fontId="30" fillId="12" borderId="47" xfId="0" applyFont="1" applyFill="1" applyBorder="1" applyAlignment="1" applyProtection="1">
      <alignment horizontal="center" vertical="center" wrapText="1"/>
    </xf>
    <xf numFmtId="0" fontId="30" fillId="12" borderId="1" xfId="0" applyFont="1" applyFill="1" applyBorder="1" applyAlignment="1" applyProtection="1">
      <alignment horizontal="center" vertical="center" wrapText="1"/>
    </xf>
    <xf numFmtId="0" fontId="0" fillId="25" borderId="54" xfId="0" applyFill="1" applyBorder="1" applyProtection="1"/>
    <xf numFmtId="0" fontId="18" fillId="48" borderId="0" xfId="0" applyFont="1" applyFill="1" applyBorder="1" applyAlignment="1" applyProtection="1">
      <alignment horizontal="center" vertical="center" wrapText="1"/>
    </xf>
    <xf numFmtId="165" fontId="29" fillId="49" borderId="0" xfId="2" applyNumberFormat="1" applyFont="1" applyFill="1" applyBorder="1" applyAlignment="1" applyProtection="1">
      <alignment horizontal="center" vertical="center"/>
      <protection locked="0"/>
    </xf>
    <xf numFmtId="165" fontId="30" fillId="25" borderId="0" xfId="2" applyNumberFormat="1" applyFont="1" applyFill="1" applyBorder="1" applyAlignment="1" applyProtection="1">
      <alignment horizontal="center" vertical="center"/>
    </xf>
    <xf numFmtId="0" fontId="0" fillId="25" borderId="0" xfId="0" applyFill="1" applyBorder="1" applyProtection="1"/>
    <xf numFmtId="0" fontId="18"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protection locked="0"/>
    </xf>
    <xf numFmtId="165" fontId="30" fillId="0" borderId="0" xfId="2" applyNumberFormat="1" applyFont="1" applyFill="1" applyBorder="1" applyAlignment="1" applyProtection="1">
      <alignment horizontal="center" vertical="center"/>
    </xf>
    <xf numFmtId="0" fontId="18" fillId="12" borderId="47"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4" fontId="40" fillId="0" borderId="23" xfId="4" applyNumberFormat="1" applyFont="1" applyBorder="1" applyAlignment="1" applyProtection="1">
      <alignment horizontal="center" vertical="center"/>
    </xf>
    <xf numFmtId="0" fontId="123" fillId="50" borderId="1" xfId="0" applyFont="1" applyFill="1" applyBorder="1" applyAlignment="1" applyProtection="1">
      <alignment horizontal="right" vertical="center"/>
    </xf>
    <xf numFmtId="0" fontId="0" fillId="25" borderId="46" xfId="0" applyFill="1" applyBorder="1" applyProtection="1"/>
    <xf numFmtId="0" fontId="18" fillId="48" borderId="46" xfId="0" applyFont="1" applyFill="1" applyBorder="1" applyAlignment="1" applyProtection="1">
      <alignment horizontal="center" vertical="center" wrapText="1"/>
    </xf>
    <xf numFmtId="165" fontId="30" fillId="0" borderId="48" xfId="2" applyNumberFormat="1" applyFont="1" applyFill="1" applyBorder="1" applyAlignment="1" applyProtection="1">
      <alignment horizontal="center" vertical="center"/>
    </xf>
    <xf numFmtId="165" fontId="30" fillId="25" borderId="48" xfId="2" applyNumberFormat="1" applyFont="1" applyFill="1" applyBorder="1" applyAlignment="1" applyProtection="1">
      <alignment horizontal="center" vertical="center"/>
    </xf>
    <xf numFmtId="0" fontId="143" fillId="51" borderId="23" xfId="4" applyFont="1" applyFill="1" applyBorder="1" applyAlignment="1" applyProtection="1">
      <alignment horizontal="left" vertical="center" wrapText="1" indent="1"/>
    </xf>
    <xf numFmtId="165" fontId="41" fillId="34" borderId="23" xfId="2" applyNumberFormat="1" applyFont="1" applyFill="1" applyBorder="1" applyAlignment="1" applyProtection="1">
      <alignment horizontal="center" vertical="center" wrapText="1"/>
    </xf>
    <xf numFmtId="49" fontId="41" fillId="17" borderId="24" xfId="4" applyNumberFormat="1" applyFont="1" applyFill="1" applyBorder="1" applyAlignment="1" applyProtection="1">
      <alignment horizontal="left" vertical="center" wrapText="1"/>
    </xf>
    <xf numFmtId="49" fontId="40" fillId="17" borderId="25" xfId="4" applyNumberFormat="1" applyFont="1" applyFill="1" applyBorder="1" applyAlignment="1" applyProtection="1">
      <alignment horizontal="left" vertical="center" wrapText="1"/>
    </xf>
    <xf numFmtId="4" fontId="22" fillId="52" borderId="25" xfId="4" applyNumberFormat="1" applyFont="1" applyFill="1" applyBorder="1" applyAlignment="1" applyProtection="1">
      <alignment horizontal="center" vertical="center"/>
    </xf>
    <xf numFmtId="169" fontId="0" fillId="0" borderId="0" xfId="0" applyNumberFormat="1" applyFill="1" applyBorder="1" applyAlignment="1" applyProtection="1"/>
    <xf numFmtId="0" fontId="0" fillId="0" borderId="0" xfId="0" applyNumberFormat="1" applyFill="1" applyBorder="1" applyAlignment="1" applyProtection="1"/>
    <xf numFmtId="0" fontId="0" fillId="0" borderId="0" xfId="0" applyNumberFormat="1" applyFont="1" applyFill="1" applyBorder="1" applyAlignment="1" applyProtection="1"/>
    <xf numFmtId="49" fontId="0" fillId="0" borderId="0" xfId="0" applyNumberFormat="1" applyFont="1" applyFill="1" applyBorder="1" applyAlignment="1" applyProtection="1"/>
    <xf numFmtId="2" fontId="0" fillId="0" borderId="0" xfId="0" applyNumberFormat="1" applyFont="1" applyFill="1" applyBorder="1" applyAlignment="1" applyProtection="1"/>
    <xf numFmtId="169" fontId="0" fillId="0" borderId="0" xfId="0" applyNumberFormat="1" applyFont="1" applyFill="1" applyBorder="1" applyAlignment="1" applyProtection="1"/>
    <xf numFmtId="49" fontId="0" fillId="0" borderId="0" xfId="0" applyNumberFormat="1" applyFill="1" applyBorder="1" applyAlignment="1" applyProtection="1"/>
    <xf numFmtId="2" fontId="0" fillId="0" borderId="0" xfId="0" applyNumberFormat="1" applyFill="1" applyBorder="1" applyAlignment="1" applyProtection="1"/>
    <xf numFmtId="49" fontId="149" fillId="24" borderId="55" xfId="3" applyNumberFormat="1" applyFont="1" applyFill="1" applyBorder="1" applyAlignment="1">
      <alignment horizontal="center" vertical="center"/>
    </xf>
    <xf numFmtId="49" fontId="149" fillId="24" borderId="55" xfId="3" applyNumberFormat="1" applyFont="1" applyFill="1" applyBorder="1" applyAlignment="1">
      <alignment horizontal="center" vertical="center" wrapText="1"/>
    </xf>
    <xf numFmtId="2" fontId="149" fillId="24" borderId="55" xfId="3" applyNumberFormat="1" applyFont="1" applyFill="1" applyBorder="1" applyAlignment="1">
      <alignment horizontal="center" vertical="center" wrapText="1"/>
    </xf>
    <xf numFmtId="49" fontId="0" fillId="0" borderId="23" xfId="0" applyNumberFormat="1" applyFont="1" applyFill="1" applyBorder="1" applyAlignment="1" applyProtection="1">
      <alignment vertical="center"/>
    </xf>
    <xf numFmtId="4" fontId="0" fillId="0" borderId="23" xfId="0" applyNumberFormat="1" applyFont="1" applyFill="1" applyBorder="1" applyAlignment="1" applyProtection="1">
      <alignment vertical="center"/>
    </xf>
    <xf numFmtId="165" fontId="95" fillId="21" borderId="6" xfId="2" applyNumberFormat="1" applyFont="1" applyFill="1" applyBorder="1" applyAlignment="1" applyProtection="1">
      <alignment horizontal="center" vertical="center"/>
      <protection locked="0"/>
    </xf>
    <xf numFmtId="165" fontId="95" fillId="21" borderId="1" xfId="2" applyNumberFormat="1" applyFont="1" applyFill="1" applyBorder="1" applyAlignment="1" applyProtection="1">
      <alignment horizontal="center" vertical="center"/>
      <protection locked="0"/>
    </xf>
    <xf numFmtId="49" fontId="149" fillId="24" borderId="3" xfId="3" applyNumberFormat="1" applyFont="1" applyFill="1" applyBorder="1" applyAlignment="1">
      <alignment horizontal="center" vertical="center"/>
    </xf>
    <xf numFmtId="0" fontId="0" fillId="0" borderId="46" xfId="0" applyNumberFormat="1" applyFill="1" applyBorder="1" applyAlignment="1" applyProtection="1">
      <alignment vertical="center"/>
    </xf>
    <xf numFmtId="169" fontId="0" fillId="0" borderId="56" xfId="0" applyNumberFormat="1" applyFont="1" applyFill="1" applyBorder="1" applyAlignment="1" applyProtection="1">
      <alignment vertical="center"/>
    </xf>
    <xf numFmtId="0" fontId="0" fillId="0" borderId="22" xfId="0" applyNumberFormat="1" applyFont="1" applyFill="1" applyBorder="1" applyAlignment="1" applyProtection="1">
      <alignment vertical="center"/>
    </xf>
    <xf numFmtId="4" fontId="80" fillId="0" borderId="25" xfId="0" applyNumberFormat="1" applyFont="1" applyFill="1" applyBorder="1" applyAlignment="1" applyProtection="1">
      <alignment horizontal="center" vertical="center"/>
    </xf>
    <xf numFmtId="169" fontId="80" fillId="0" borderId="57" xfId="0" applyNumberFormat="1" applyFont="1" applyFill="1" applyBorder="1" applyAlignment="1" applyProtection="1">
      <alignment horizontal="center" vertical="center"/>
    </xf>
    <xf numFmtId="4" fontId="150" fillId="34" borderId="23" xfId="0" applyNumberFormat="1" applyFont="1" applyFill="1" applyBorder="1" applyAlignment="1" applyProtection="1">
      <alignment horizontal="center" vertical="top"/>
    </xf>
    <xf numFmtId="165" fontId="33" fillId="47" borderId="6" xfId="2" applyNumberFormat="1" applyFont="1" applyFill="1" applyBorder="1" applyAlignment="1" applyProtection="1">
      <alignment horizontal="center" vertical="center"/>
    </xf>
    <xf numFmtId="164" fontId="33" fillId="47" borderId="1" xfId="2" applyFont="1" applyFill="1" applyBorder="1" applyAlignment="1" applyProtection="1">
      <alignment horizontal="center" vertical="center"/>
    </xf>
    <xf numFmtId="9" fontId="32" fillId="47" borderId="1" xfId="0" applyNumberFormat="1" applyFont="1" applyFill="1" applyBorder="1" applyAlignment="1" applyProtection="1">
      <alignment horizontal="center" vertical="center" wrapText="1"/>
    </xf>
    <xf numFmtId="0" fontId="18" fillId="47" borderId="58" xfId="0" applyFont="1" applyFill="1" applyBorder="1" applyAlignment="1" applyProtection="1">
      <alignment horizontal="center" vertical="center" wrapText="1"/>
    </xf>
    <xf numFmtId="0" fontId="18" fillId="47" borderId="38" xfId="0" applyFont="1" applyFill="1" applyBorder="1" applyAlignment="1" applyProtection="1">
      <alignment horizontal="center" vertical="center" wrapText="1"/>
    </xf>
    <xf numFmtId="0" fontId="18" fillId="47" borderId="59" xfId="0" applyFont="1" applyFill="1" applyBorder="1" applyAlignment="1" applyProtection="1">
      <alignment horizontal="center" vertical="center" wrapText="1"/>
    </xf>
    <xf numFmtId="166" fontId="156" fillId="47" borderId="26" xfId="0" applyNumberFormat="1" applyFont="1" applyFill="1" applyBorder="1" applyAlignment="1" applyProtection="1">
      <alignment horizontal="center" vertical="center" wrapText="1"/>
    </xf>
    <xf numFmtId="166" fontId="18" fillId="53" borderId="26" xfId="0" applyNumberFormat="1" applyFont="1" applyFill="1" applyBorder="1" applyAlignment="1" applyProtection="1">
      <alignment horizontal="center" vertical="center" wrapText="1"/>
    </xf>
    <xf numFmtId="166" fontId="156" fillId="53" borderId="26" xfId="0" applyNumberFormat="1" applyFont="1" applyFill="1" applyBorder="1" applyAlignment="1" applyProtection="1">
      <alignment horizontal="center" vertical="center" wrapText="1"/>
    </xf>
    <xf numFmtId="0" fontId="36" fillId="29" borderId="0" xfId="4" applyFont="1" applyFill="1" applyBorder="1" applyProtection="1">
      <protection locked="0"/>
    </xf>
    <xf numFmtId="164" fontId="36" fillId="29" borderId="28" xfId="2" applyFont="1" applyFill="1" applyBorder="1" applyAlignment="1" applyProtection="1">
      <protection locked="0"/>
    </xf>
    <xf numFmtId="10" fontId="36" fillId="29" borderId="29" xfId="4" applyNumberFormat="1" applyFont="1" applyFill="1" applyBorder="1" applyAlignment="1" applyProtection="1">
      <alignment horizontal="center"/>
      <protection locked="0"/>
    </xf>
    <xf numFmtId="3" fontId="36" fillId="29" borderId="30" xfId="4" applyNumberFormat="1" applyFont="1" applyFill="1" applyBorder="1" applyAlignment="1" applyProtection="1">
      <alignment horizontal="center"/>
      <protection locked="0"/>
    </xf>
    <xf numFmtId="10" fontId="36" fillId="29" borderId="29" xfId="2" applyNumberFormat="1" applyFont="1" applyFill="1" applyBorder="1" applyAlignment="1" applyProtection="1">
      <alignment horizontal="center"/>
      <protection locked="0"/>
    </xf>
    <xf numFmtId="0" fontId="36" fillId="37" borderId="0" xfId="4" applyFont="1" applyFill="1" applyBorder="1" applyAlignment="1" applyProtection="1">
      <alignment horizontal="center"/>
      <protection locked="0"/>
    </xf>
    <xf numFmtId="0" fontId="36" fillId="37" borderId="28" xfId="4" applyFont="1" applyFill="1" applyBorder="1" applyAlignment="1" applyProtection="1">
      <alignment horizontal="center"/>
      <protection locked="0"/>
    </xf>
    <xf numFmtId="164" fontId="36" fillId="37" borderId="28" xfId="2" applyFont="1" applyFill="1" applyBorder="1" applyAlignment="1" applyProtection="1">
      <protection locked="0"/>
    </xf>
    <xf numFmtId="0" fontId="36" fillId="37" borderId="31" xfId="4" applyFont="1" applyFill="1" applyBorder="1" applyAlignment="1" applyProtection="1">
      <alignment horizontal="center"/>
      <protection locked="0"/>
    </xf>
    <xf numFmtId="10" fontId="36" fillId="29" borderId="29" xfId="0" applyNumberFormat="1" applyFont="1" applyFill="1" applyBorder="1" applyAlignment="1" applyProtection="1">
      <alignment horizontal="center"/>
      <protection locked="0"/>
    </xf>
    <xf numFmtId="0" fontId="12" fillId="0" borderId="28" xfId="0" applyFont="1" applyBorder="1" applyAlignment="1" applyProtection="1">
      <alignment vertical="center"/>
    </xf>
    <xf numFmtId="0" fontId="154" fillId="24" borderId="7" xfId="0" applyFont="1" applyFill="1" applyBorder="1" applyAlignment="1" applyProtection="1">
      <alignment horizontal="center" vertical="center" wrapText="1"/>
    </xf>
    <xf numFmtId="0" fontId="154" fillId="54" borderId="1" xfId="0" applyFont="1" applyFill="1" applyBorder="1" applyAlignment="1" applyProtection="1">
      <alignment horizontal="center" vertical="center" wrapText="1"/>
    </xf>
    <xf numFmtId="4" fontId="12" fillId="18" borderId="28" xfId="4" applyNumberFormat="1" applyFont="1" applyFill="1" applyBorder="1" applyAlignment="1" applyProtection="1">
      <alignment horizontal="center" vertical="center" wrapText="1"/>
      <protection locked="0"/>
    </xf>
    <xf numFmtId="0" fontId="41" fillId="18" borderId="28" xfId="4" applyFont="1" applyFill="1" applyBorder="1" applyAlignment="1" applyProtection="1">
      <alignment horizontal="center" vertical="center" wrapText="1"/>
      <protection locked="0"/>
    </xf>
    <xf numFmtId="0" fontId="41" fillId="18" borderId="28" xfId="4" applyFont="1" applyFill="1" applyBorder="1" applyAlignment="1" applyProtection="1">
      <alignment vertical="center" wrapText="1"/>
      <protection locked="0"/>
    </xf>
    <xf numFmtId="0" fontId="41" fillId="0" borderId="23" xfId="4" applyFont="1" applyBorder="1" applyAlignment="1" applyProtection="1">
      <alignment horizontal="center" vertical="center" wrapText="1"/>
    </xf>
    <xf numFmtId="49" fontId="12" fillId="17" borderId="19" xfId="4" applyNumberFormat="1" applyFont="1" applyFill="1" applyBorder="1" applyAlignment="1" applyProtection="1">
      <alignment horizontal="left" vertical="center" wrapText="1"/>
    </xf>
    <xf numFmtId="49" fontId="12" fillId="0" borderId="60" xfId="4" applyNumberFormat="1" applyFont="1" applyBorder="1" applyAlignment="1" applyProtection="1">
      <alignment horizontal="center" vertical="center" wrapText="1"/>
      <protection locked="0"/>
    </xf>
    <xf numFmtId="49" fontId="41" fillId="17" borderId="22" xfId="4" applyNumberFormat="1" applyFont="1" applyFill="1" applyBorder="1" applyAlignment="1" applyProtection="1">
      <alignment horizontal="left" vertical="center" wrapText="1"/>
    </xf>
    <xf numFmtId="49" fontId="12" fillId="0" borderId="61" xfId="4" applyNumberFormat="1" applyFont="1" applyBorder="1" applyAlignment="1" applyProtection="1">
      <alignment horizontal="center" vertical="center" wrapText="1"/>
      <protection locked="0"/>
    </xf>
    <xf numFmtId="49" fontId="41" fillId="17" borderId="22" xfId="4" applyNumberFormat="1" applyFont="1" applyFill="1" applyBorder="1" applyAlignment="1" applyProtection="1">
      <alignment vertical="center"/>
    </xf>
    <xf numFmtId="0" fontId="12" fillId="17" borderId="35" xfId="4" applyFont="1" applyFill="1" applyBorder="1" applyAlignment="1" applyProtection="1">
      <alignment horizontal="left" vertical="center" wrapText="1"/>
    </xf>
    <xf numFmtId="49" fontId="12" fillId="0" borderId="61" xfId="4" applyNumberFormat="1" applyFont="1" applyBorder="1" applyAlignment="1" applyProtection="1">
      <alignment vertical="center"/>
      <protection locked="0"/>
    </xf>
    <xf numFmtId="0" fontId="41" fillId="17" borderId="35" xfId="4" applyFont="1" applyFill="1" applyBorder="1" applyAlignment="1" applyProtection="1">
      <alignment horizontal="left" vertical="center" wrapText="1"/>
    </xf>
    <xf numFmtId="4" fontId="12" fillId="9" borderId="23" xfId="4" applyNumberFormat="1" applyFont="1" applyFill="1" applyBorder="1" applyAlignment="1" applyProtection="1">
      <alignment vertical="center"/>
      <protection locked="0"/>
    </xf>
    <xf numFmtId="49" fontId="12" fillId="17" borderId="22" xfId="4" applyNumberFormat="1" applyFont="1" applyFill="1" applyBorder="1" applyAlignment="1" applyProtection="1">
      <alignment vertical="center"/>
    </xf>
    <xf numFmtId="4" fontId="12" fillId="19" borderId="23" xfId="4" applyNumberFormat="1" applyFont="1" applyFill="1" applyBorder="1" applyAlignment="1" applyProtection="1">
      <alignment vertical="center"/>
      <protection locked="0"/>
    </xf>
    <xf numFmtId="4" fontId="42" fillId="19" borderId="56" xfId="4" applyNumberFormat="1" applyFont="1" applyFill="1" applyBorder="1" applyAlignment="1" applyProtection="1">
      <alignment horizontal="center" vertical="center" wrapText="1"/>
      <protection locked="0"/>
    </xf>
    <xf numFmtId="0" fontId="12" fillId="17" borderId="29" xfId="4" applyFont="1" applyFill="1" applyBorder="1" applyAlignment="1" applyProtection="1">
      <alignment horizontal="left" vertical="center" wrapText="1"/>
    </xf>
    <xf numFmtId="0" fontId="41" fillId="17" borderId="35" xfId="4" applyFont="1" applyFill="1" applyBorder="1" applyAlignment="1" applyProtection="1">
      <alignment vertical="center" wrapText="1"/>
    </xf>
    <xf numFmtId="4" fontId="12" fillId="55" borderId="23" xfId="4" applyNumberFormat="1" applyFont="1" applyFill="1" applyBorder="1" applyAlignment="1" applyProtection="1">
      <alignment horizontal="center" vertical="center"/>
      <protection locked="0"/>
    </xf>
    <xf numFmtId="4" fontId="45" fillId="0" borderId="56" xfId="4" applyNumberFormat="1" applyFont="1" applyBorder="1" applyAlignment="1" applyProtection="1">
      <alignment horizontal="center" vertical="center" wrapText="1"/>
      <protection locked="0"/>
    </xf>
    <xf numFmtId="49" fontId="41" fillId="17" borderId="58" xfId="4" applyNumberFormat="1" applyFont="1" applyFill="1" applyBorder="1" applyAlignment="1" applyProtection="1">
      <alignment vertical="center"/>
    </xf>
    <xf numFmtId="4" fontId="12" fillId="47" borderId="23" xfId="4" applyNumberFormat="1" applyFont="1" applyFill="1" applyBorder="1" applyAlignment="1" applyProtection="1">
      <alignment horizontal="center" vertical="center"/>
      <protection locked="0"/>
    </xf>
    <xf numFmtId="4" fontId="145" fillId="56" borderId="56" xfId="4" applyNumberFormat="1" applyFont="1" applyFill="1" applyBorder="1" applyAlignment="1" applyProtection="1">
      <alignment horizontal="center" vertical="center" wrapText="1"/>
      <protection locked="0"/>
    </xf>
    <xf numFmtId="49" fontId="22" fillId="0" borderId="57" xfId="4" applyNumberFormat="1" applyFont="1" applyBorder="1" applyAlignment="1" applyProtection="1">
      <alignment vertical="center"/>
      <protection locked="0"/>
    </xf>
    <xf numFmtId="49" fontId="14" fillId="9" borderId="34" xfId="4" applyNumberFormat="1" applyFont="1" applyFill="1" applyBorder="1" applyAlignment="1" applyProtection="1">
      <alignment horizontal="center" vertical="center" wrapText="1"/>
    </xf>
    <xf numFmtId="49" fontId="22" fillId="0" borderId="26" xfId="4" applyNumberFormat="1" applyFont="1" applyBorder="1" applyAlignment="1" applyProtection="1">
      <alignment vertical="center"/>
      <protection locked="0"/>
    </xf>
    <xf numFmtId="0" fontId="14" fillId="0" borderId="55" xfId="4" applyFont="1" applyBorder="1" applyAlignment="1" applyProtection="1">
      <alignment horizontal="center" vertical="center"/>
    </xf>
    <xf numFmtId="49" fontId="38" fillId="0" borderId="52" xfId="4" applyNumberFormat="1" applyFont="1" applyBorder="1" applyAlignment="1" applyProtection="1">
      <alignment vertical="center"/>
    </xf>
    <xf numFmtId="0" fontId="14" fillId="0" borderId="62" xfId="4" applyFont="1" applyBorder="1" applyAlignment="1" applyProtection="1">
      <alignment horizontal="center" vertical="center"/>
    </xf>
    <xf numFmtId="0" fontId="39" fillId="0" borderId="31" xfId="4" applyFont="1" applyBorder="1" applyAlignment="1" applyProtection="1">
      <alignment horizontal="left" vertical="center" wrapText="1"/>
    </xf>
    <xf numFmtId="49" fontId="12" fillId="17" borderId="63" xfId="4" applyNumberFormat="1" applyFont="1" applyFill="1" applyBorder="1" applyAlignment="1" applyProtection="1">
      <alignment horizontal="left" vertical="center" wrapText="1"/>
    </xf>
    <xf numFmtId="4" fontId="40" fillId="0" borderId="64" xfId="4" applyNumberFormat="1" applyFont="1" applyBorder="1" applyAlignment="1" applyProtection="1">
      <alignment horizontal="center" vertical="center"/>
    </xf>
    <xf numFmtId="49" fontId="12" fillId="0" borderId="65" xfId="4" applyNumberFormat="1" applyFont="1" applyBorder="1" applyAlignment="1" applyProtection="1">
      <alignment horizontal="center" vertical="center" wrapText="1"/>
    </xf>
    <xf numFmtId="49" fontId="41" fillId="17" borderId="58" xfId="4" applyNumberFormat="1" applyFont="1" applyFill="1" applyBorder="1" applyAlignment="1" applyProtection="1">
      <alignment horizontal="left" vertical="center" wrapText="1"/>
    </xf>
    <xf numFmtId="49" fontId="12" fillId="0" borderId="56" xfId="4" applyNumberFormat="1" applyFont="1" applyBorder="1" applyAlignment="1" applyProtection="1">
      <alignment vertical="center"/>
    </xf>
    <xf numFmtId="49" fontId="41" fillId="9" borderId="24" xfId="4" applyNumberFormat="1" applyFont="1" applyFill="1" applyBorder="1" applyAlignment="1" applyProtection="1">
      <alignment horizontal="left" vertical="center" wrapText="1"/>
    </xf>
    <xf numFmtId="49" fontId="12" fillId="0" borderId="57" xfId="4" applyNumberFormat="1" applyFont="1" applyBorder="1" applyAlignment="1" applyProtection="1">
      <alignment vertical="center"/>
    </xf>
    <xf numFmtId="49" fontId="29" fillId="17" borderId="66" xfId="4" applyNumberFormat="1" applyFont="1" applyFill="1" applyBorder="1" applyAlignment="1" applyProtection="1">
      <alignment horizontal="left" vertical="center" wrapText="1"/>
    </xf>
    <xf numFmtId="49" fontId="29" fillId="17" borderId="39" xfId="4" applyNumberFormat="1" applyFont="1" applyFill="1" applyBorder="1" applyAlignment="1" applyProtection="1">
      <alignment horizontal="left" vertical="center" wrapText="1"/>
    </xf>
    <xf numFmtId="49" fontId="164" fillId="17" borderId="36" xfId="4" applyNumberFormat="1" applyFont="1" applyFill="1" applyBorder="1" applyAlignment="1" applyProtection="1">
      <alignment horizontal="left" vertical="center" wrapText="1"/>
    </xf>
    <xf numFmtId="49" fontId="164" fillId="17" borderId="35" xfId="4" applyNumberFormat="1" applyFont="1" applyFill="1" applyBorder="1" applyAlignment="1" applyProtection="1">
      <alignment horizontal="left" vertical="center" wrapText="1"/>
    </xf>
    <xf numFmtId="0" fontId="164" fillId="17" borderId="35" xfId="4" applyFont="1" applyFill="1" applyBorder="1" applyAlignment="1" applyProtection="1">
      <alignment horizontal="left" vertical="center" wrapText="1"/>
    </xf>
    <xf numFmtId="0" fontId="164" fillId="17" borderId="35" xfId="4" applyFont="1" applyFill="1" applyBorder="1" applyAlignment="1" applyProtection="1">
      <alignment vertical="center" wrapText="1"/>
    </xf>
    <xf numFmtId="0" fontId="165" fillId="51" borderId="39" xfId="4" applyFont="1" applyFill="1" applyBorder="1" applyAlignment="1" applyProtection="1">
      <alignment wrapText="1"/>
    </xf>
    <xf numFmtId="49" fontId="22" fillId="21" borderId="32" xfId="4" applyNumberFormat="1" applyFont="1" applyFill="1" applyBorder="1" applyAlignment="1" applyProtection="1">
      <alignment horizontal="left" vertical="center"/>
    </xf>
    <xf numFmtId="49" fontId="167" fillId="21" borderId="34" xfId="4" applyNumberFormat="1" applyFont="1" applyFill="1" applyBorder="1" applyAlignment="1" applyProtection="1">
      <alignment horizontal="center" vertical="center" wrapText="1"/>
    </xf>
    <xf numFmtId="4" fontId="14" fillId="21" borderId="34" xfId="4" applyNumberFormat="1" applyFont="1" applyFill="1" applyBorder="1" applyAlignment="1" applyProtection="1">
      <alignment horizontal="center" vertical="center"/>
    </xf>
    <xf numFmtId="0" fontId="164" fillId="17" borderId="28" xfId="4" applyFont="1" applyFill="1" applyBorder="1" applyAlignment="1" applyProtection="1">
      <alignment horizontal="left" vertical="top" wrapText="1" indent="1"/>
    </xf>
    <xf numFmtId="0" fontId="28" fillId="17" borderId="36" xfId="4" applyFont="1" applyFill="1" applyBorder="1" applyAlignment="1" applyProtection="1">
      <alignment horizontal="center" vertical="center" wrapText="1"/>
    </xf>
    <xf numFmtId="165" fontId="168" fillId="17" borderId="20" xfId="2" applyNumberFormat="1" applyFont="1" applyFill="1" applyBorder="1" applyAlignment="1" applyProtection="1">
      <alignment horizontal="center" vertical="center"/>
    </xf>
    <xf numFmtId="0" fontId="49" fillId="19" borderId="28" xfId="4" applyFont="1" applyFill="1" applyBorder="1" applyAlignment="1" applyProtection="1">
      <alignment horizontal="center" vertical="center" wrapText="1"/>
    </xf>
    <xf numFmtId="165" fontId="40" fillId="57" borderId="28" xfId="2" applyNumberFormat="1" applyFont="1" applyFill="1" applyBorder="1" applyAlignment="1" applyProtection="1">
      <alignment horizontal="center" vertical="center" wrapText="1"/>
      <protection locked="0"/>
    </xf>
    <xf numFmtId="165" fontId="40" fillId="0" borderId="28" xfId="2" applyNumberFormat="1" applyFont="1" applyBorder="1" applyAlignment="1" applyProtection="1">
      <alignment horizontal="center" vertical="center" wrapText="1"/>
    </xf>
    <xf numFmtId="165" fontId="41" fillId="21" borderId="28" xfId="2" applyNumberFormat="1" applyFont="1" applyFill="1" applyBorder="1" applyAlignment="1" applyProtection="1">
      <alignment horizontal="center" vertical="center" wrapText="1"/>
      <protection locked="0"/>
    </xf>
    <xf numFmtId="0" fontId="14" fillId="17" borderId="23" xfId="4" applyFont="1" applyFill="1" applyBorder="1" applyAlignment="1" applyProtection="1">
      <alignment horizontal="right" vertical="center" wrapText="1"/>
    </xf>
    <xf numFmtId="165" fontId="40" fillId="17" borderId="23" xfId="2" applyNumberFormat="1" applyFont="1" applyFill="1" applyBorder="1" applyAlignment="1" applyProtection="1">
      <alignment horizontal="center" vertical="center" wrapText="1"/>
    </xf>
    <xf numFmtId="0" fontId="43" fillId="17" borderId="35" xfId="4" applyFont="1" applyFill="1" applyBorder="1" applyAlignment="1" applyProtection="1">
      <alignment vertical="center" wrapText="1"/>
      <protection locked="0"/>
    </xf>
    <xf numFmtId="0" fontId="43" fillId="17" borderId="9" xfId="4" applyFont="1" applyFill="1" applyBorder="1" applyAlignment="1" applyProtection="1">
      <alignment vertical="center" wrapText="1"/>
      <protection locked="0"/>
    </xf>
    <xf numFmtId="164" fontId="12" fillId="58" borderId="23" xfId="0" applyNumberFormat="1" applyFont="1" applyFill="1" applyBorder="1" applyAlignment="1" applyProtection="1">
      <alignment vertical="center"/>
    </xf>
    <xf numFmtId="164" fontId="171" fillId="39" borderId="1" xfId="0" applyNumberFormat="1" applyFont="1" applyFill="1" applyBorder="1" applyAlignment="1" applyProtection="1">
      <alignment vertical="center"/>
    </xf>
    <xf numFmtId="10" fontId="171" fillId="19" borderId="1" xfId="0" applyNumberFormat="1" applyFont="1" applyFill="1" applyBorder="1" applyAlignment="1" applyProtection="1">
      <alignment horizontal="center" vertical="center"/>
    </xf>
    <xf numFmtId="0" fontId="0" fillId="0" borderId="0" xfId="0" applyFont="1" applyAlignment="1">
      <alignment vertical="center"/>
    </xf>
    <xf numFmtId="164" fontId="173" fillId="29" borderId="0" xfId="2" applyFont="1" applyFill="1" applyBorder="1" applyAlignment="1" applyProtection="1">
      <alignment vertical="center"/>
      <protection locked="0"/>
    </xf>
    <xf numFmtId="170" fontId="171" fillId="19" borderId="1" xfId="0" applyNumberFormat="1" applyFont="1" applyFill="1" applyBorder="1" applyAlignment="1" applyProtection="1">
      <alignment horizontal="center" vertical="center"/>
    </xf>
    <xf numFmtId="0" fontId="121" fillId="50" borderId="54" xfId="0" applyFont="1" applyFill="1" applyBorder="1" applyAlignment="1" applyProtection="1">
      <alignment wrapText="1"/>
    </xf>
    <xf numFmtId="0" fontId="122" fillId="50" borderId="67" xfId="0" applyFont="1" applyFill="1" applyBorder="1" applyAlignment="1" applyProtection="1">
      <alignment horizontal="left"/>
    </xf>
    <xf numFmtId="0" fontId="154" fillId="37" borderId="22" xfId="0" applyFont="1" applyFill="1" applyBorder="1" applyAlignment="1" applyProtection="1">
      <alignment horizontal="center" vertical="center" wrapText="1"/>
    </xf>
    <xf numFmtId="0" fontId="177" fillId="37" borderId="22" xfId="0" applyFont="1" applyFill="1" applyBorder="1" applyAlignment="1" applyProtection="1">
      <alignment horizontal="center" vertical="center" wrapText="1"/>
    </xf>
    <xf numFmtId="0" fontId="181" fillId="50" borderId="44" xfId="0" applyFont="1" applyFill="1" applyBorder="1" applyAlignment="1" applyProtection="1">
      <alignment horizontal="right"/>
    </xf>
    <xf numFmtId="0" fontId="0" fillId="0" borderId="68" xfId="0" applyBorder="1" applyAlignment="1" applyProtection="1">
      <alignment vertical="center" wrapText="1"/>
    </xf>
    <xf numFmtId="0" fontId="0" fillId="0" borderId="52" xfId="0" applyBorder="1" applyAlignment="1" applyProtection="1">
      <alignment vertical="center" wrapText="1"/>
    </xf>
    <xf numFmtId="0" fontId="0" fillId="0" borderId="48" xfId="0" applyBorder="1" applyAlignment="1" applyProtection="1">
      <alignment vertical="center" wrapText="1"/>
    </xf>
    <xf numFmtId="0" fontId="0" fillId="0" borderId="43" xfId="0" applyBorder="1" applyAlignment="1" applyProtection="1">
      <alignment vertical="center" wrapText="1"/>
    </xf>
    <xf numFmtId="0" fontId="0" fillId="0" borderId="1" xfId="0" applyBorder="1" applyAlignment="1" applyProtection="1">
      <alignment horizontal="left" vertical="center" wrapText="1"/>
    </xf>
    <xf numFmtId="0" fontId="95" fillId="59" borderId="46" xfId="4" applyFont="1" applyFill="1" applyBorder="1" applyAlignment="1" applyProtection="1">
      <alignment horizontal="left" vertical="center" wrapText="1"/>
    </xf>
    <xf numFmtId="0" fontId="95" fillId="59" borderId="48" xfId="4" applyFont="1" applyFill="1" applyBorder="1" applyAlignment="1" applyProtection="1">
      <alignment horizontal="left" vertical="center" wrapText="1"/>
    </xf>
    <xf numFmtId="0" fontId="95" fillId="59" borderId="47" xfId="4" applyFont="1" applyFill="1" applyBorder="1" applyAlignment="1" applyProtection="1">
      <alignment horizontal="left" vertical="center" wrapText="1"/>
    </xf>
    <xf numFmtId="0" fontId="95" fillId="59" borderId="43" xfId="4" applyFont="1" applyFill="1" applyBorder="1" applyAlignment="1" applyProtection="1">
      <alignment horizontal="left" vertical="center" wrapText="1"/>
    </xf>
    <xf numFmtId="0" fontId="95" fillId="25" borderId="46" xfId="4" applyFont="1" applyFill="1" applyBorder="1" applyAlignment="1" applyProtection="1">
      <alignment vertical="center" wrapText="1"/>
    </xf>
    <xf numFmtId="0" fontId="95" fillId="25" borderId="48" xfId="4" applyFont="1" applyFill="1" applyBorder="1" applyAlignment="1" applyProtection="1">
      <alignment vertical="center" wrapText="1"/>
    </xf>
    <xf numFmtId="0" fontId="106" fillId="59" borderId="46" xfId="4" applyFont="1" applyFill="1" applyBorder="1" applyAlignment="1" applyProtection="1">
      <alignment horizontal="left" vertical="center" wrapText="1"/>
    </xf>
    <xf numFmtId="0" fontId="76" fillId="59" borderId="48" xfId="4" applyFont="1" applyFill="1" applyBorder="1" applyAlignment="1" applyProtection="1">
      <alignment horizontal="left" vertical="center" wrapText="1"/>
    </xf>
    <xf numFmtId="0" fontId="125" fillId="36" borderId="54" xfId="4" applyFont="1" applyFill="1" applyBorder="1" applyAlignment="1" applyProtection="1">
      <alignment horizontal="left" vertical="center" wrapText="1"/>
    </xf>
    <xf numFmtId="0" fontId="125" fillId="36" borderId="44" xfId="4" applyFont="1" applyFill="1" applyBorder="1" applyAlignment="1" applyProtection="1">
      <alignment horizontal="left" vertical="center" wrapText="1"/>
    </xf>
    <xf numFmtId="0" fontId="95" fillId="59" borderId="54" xfId="4" applyFont="1" applyFill="1" applyBorder="1" applyAlignment="1" applyProtection="1">
      <alignment horizontal="left" vertical="center" wrapText="1"/>
    </xf>
    <xf numFmtId="0" fontId="95" fillId="59" borderId="44" xfId="4" applyFont="1" applyFill="1" applyBorder="1" applyAlignment="1" applyProtection="1">
      <alignment horizontal="left" vertical="center" wrapText="1"/>
    </xf>
    <xf numFmtId="0" fontId="107" fillId="59" borderId="7" xfId="0" applyFont="1" applyFill="1" applyBorder="1" applyAlignment="1" applyProtection="1">
      <alignment horizontal="center" vertical="center" wrapText="1"/>
    </xf>
    <xf numFmtId="0" fontId="107" fillId="59" borderId="69" xfId="0" applyFont="1" applyFill="1" applyBorder="1" applyAlignment="1" applyProtection="1">
      <alignment horizontal="center" vertical="center" wrapText="1"/>
    </xf>
    <xf numFmtId="0" fontId="107" fillId="59" borderId="43" xfId="0" applyFont="1" applyFill="1" applyBorder="1" applyAlignment="1" applyProtection="1">
      <alignment horizontal="center" vertical="center" wrapText="1"/>
    </xf>
    <xf numFmtId="0" fontId="105" fillId="59" borderId="54" xfId="4" applyFont="1" applyFill="1" applyBorder="1" applyAlignment="1" applyProtection="1">
      <alignment horizontal="center" vertical="center" wrapText="1"/>
    </xf>
    <xf numFmtId="0" fontId="105" fillId="59" borderId="46" xfId="4" applyFont="1" applyFill="1" applyBorder="1" applyAlignment="1" applyProtection="1">
      <alignment horizontal="center" vertical="center" wrapText="1"/>
    </xf>
    <xf numFmtId="0" fontId="105" fillId="59" borderId="47" xfId="4" applyFont="1" applyFill="1" applyBorder="1" applyAlignment="1" applyProtection="1">
      <alignment horizontal="center" vertical="center" wrapText="1"/>
    </xf>
    <xf numFmtId="0" fontId="95" fillId="25" borderId="47" xfId="4" applyFont="1" applyFill="1" applyBorder="1" applyAlignment="1" applyProtection="1">
      <alignment vertical="center" wrapText="1"/>
    </xf>
    <xf numFmtId="0" fontId="95" fillId="25" borderId="43" xfId="4" applyFont="1" applyFill="1" applyBorder="1" applyAlignment="1" applyProtection="1">
      <alignment vertical="center" wrapText="1"/>
    </xf>
    <xf numFmtId="0" fontId="182" fillId="36" borderId="47" xfId="1" applyFill="1" applyBorder="1" applyAlignment="1" applyProtection="1">
      <alignment horizontal="center" vertical="center" wrapText="1"/>
    </xf>
    <xf numFmtId="0" fontId="125" fillId="36" borderId="43" xfId="4" applyFont="1" applyFill="1" applyBorder="1" applyAlignment="1" applyProtection="1">
      <alignment horizontal="center" vertical="center" wrapText="1"/>
    </xf>
    <xf numFmtId="0" fontId="95" fillId="25" borderId="54" xfId="4" applyFont="1" applyFill="1" applyBorder="1" applyAlignment="1" applyProtection="1">
      <alignment horizontal="left" vertical="center" wrapText="1"/>
    </xf>
    <xf numFmtId="0" fontId="95" fillId="25" borderId="44" xfId="4" applyFont="1" applyFill="1" applyBorder="1" applyAlignment="1" applyProtection="1">
      <alignment horizontal="left" vertical="center" wrapText="1"/>
    </xf>
    <xf numFmtId="0" fontId="95" fillId="25" borderId="46" xfId="4" applyFont="1" applyFill="1" applyBorder="1" applyAlignment="1" applyProtection="1">
      <alignment horizontal="left" vertical="center" wrapText="1"/>
    </xf>
    <xf numFmtId="0" fontId="95" fillId="25" borderId="48" xfId="4" applyFont="1" applyFill="1" applyBorder="1" applyAlignment="1" applyProtection="1">
      <alignment horizontal="left" vertical="center" wrapText="1"/>
    </xf>
    <xf numFmtId="0" fontId="123" fillId="36" borderId="7" xfId="4" applyFont="1" applyFill="1" applyBorder="1" applyAlignment="1" applyProtection="1">
      <alignment horizontal="left" vertical="center" wrapText="1"/>
    </xf>
    <xf numFmtId="0" fontId="123" fillId="36" borderId="2" xfId="4" applyFont="1" applyFill="1" applyBorder="1" applyAlignment="1" applyProtection="1">
      <alignment horizontal="left" vertical="center" wrapText="1"/>
    </xf>
    <xf numFmtId="0" fontId="105" fillId="36" borderId="54" xfId="4" applyFont="1" applyFill="1" applyBorder="1" applyAlignment="1" applyProtection="1">
      <alignment horizontal="center" vertical="center" wrapText="1"/>
    </xf>
    <xf numFmtId="0" fontId="105" fillId="36" borderId="47" xfId="4" applyFont="1" applyFill="1" applyBorder="1" applyAlignment="1" applyProtection="1">
      <alignment horizontal="center" vertical="center" wrapText="1"/>
    </xf>
    <xf numFmtId="0" fontId="121" fillId="50" borderId="47" xfId="0" applyFont="1" applyFill="1" applyBorder="1" applyAlignment="1" applyProtection="1">
      <alignment horizontal="center" wrapText="1"/>
    </xf>
    <xf numFmtId="0" fontId="121" fillId="50" borderId="69" xfId="0" applyFont="1" applyFill="1" applyBorder="1" applyAlignment="1" applyProtection="1">
      <alignment horizontal="center" wrapText="1"/>
    </xf>
    <xf numFmtId="0" fontId="121" fillId="50" borderId="43" xfId="0" applyFont="1" applyFill="1" applyBorder="1" applyAlignment="1" applyProtection="1">
      <alignment horizontal="center" wrapText="1"/>
    </xf>
    <xf numFmtId="0" fontId="154" fillId="24" borderId="47" xfId="0" applyFont="1" applyFill="1" applyBorder="1" applyAlignment="1" applyProtection="1">
      <alignment horizontal="center" vertical="center" wrapText="1"/>
    </xf>
    <xf numFmtId="0" fontId="154" fillId="24" borderId="69" xfId="0" applyFont="1" applyFill="1" applyBorder="1" applyAlignment="1" applyProtection="1">
      <alignment horizontal="center" vertical="center" wrapText="1"/>
    </xf>
    <xf numFmtId="0" fontId="154" fillId="24" borderId="43" xfId="0" applyFont="1" applyFill="1" applyBorder="1" applyAlignment="1" applyProtection="1">
      <alignment horizontal="center" vertical="center" wrapText="1"/>
    </xf>
    <xf numFmtId="0" fontId="154" fillId="54" borderId="7" xfId="0" applyFont="1" applyFill="1" applyBorder="1" applyAlignment="1" applyProtection="1">
      <alignment horizontal="left" vertical="center" wrapText="1"/>
    </xf>
    <xf numFmtId="0" fontId="154" fillId="54" borderId="2" xfId="0" applyFont="1" applyFill="1" applyBorder="1" applyAlignment="1" applyProtection="1">
      <alignment horizontal="left" vertical="center" wrapText="1"/>
    </xf>
    <xf numFmtId="0" fontId="178" fillId="37" borderId="35" xfId="0" applyFont="1" applyFill="1" applyBorder="1" applyAlignment="1" applyProtection="1">
      <alignment horizontal="center" vertical="center" wrapText="1"/>
    </xf>
    <xf numFmtId="0" fontId="180" fillId="37" borderId="61" xfId="0" applyFont="1" applyFill="1" applyBorder="1" applyAlignment="1" applyProtection="1">
      <alignment horizontal="center" vertical="center" wrapText="1"/>
    </xf>
    <xf numFmtId="0" fontId="154" fillId="24" borderId="18" xfId="0" applyFont="1" applyFill="1" applyBorder="1" applyAlignment="1" applyProtection="1">
      <alignment horizontal="center" vertical="center" wrapText="1"/>
    </xf>
    <xf numFmtId="0" fontId="154" fillId="24" borderId="2" xfId="0" applyFont="1" applyFill="1" applyBorder="1" applyAlignment="1" applyProtection="1">
      <alignment horizontal="center" vertical="center" wrapText="1"/>
    </xf>
    <xf numFmtId="0" fontId="107" fillId="34" borderId="47" xfId="0" applyFont="1" applyFill="1" applyBorder="1" applyAlignment="1" applyProtection="1">
      <alignment horizontal="center" vertical="center" wrapText="1"/>
    </xf>
    <xf numFmtId="0" fontId="107" fillId="34" borderId="69" xfId="0" applyFont="1" applyFill="1" applyBorder="1" applyAlignment="1" applyProtection="1">
      <alignment horizontal="center" vertical="center" wrapText="1"/>
    </xf>
    <xf numFmtId="0" fontId="107" fillId="34" borderId="43" xfId="0" applyFont="1" applyFill="1" applyBorder="1" applyAlignment="1" applyProtection="1">
      <alignment horizontal="center" vertical="center" wrapText="1"/>
    </xf>
    <xf numFmtId="0" fontId="105" fillId="25" borderId="54" xfId="4" applyFont="1" applyFill="1" applyBorder="1" applyAlignment="1" applyProtection="1">
      <alignment horizontal="center" vertical="center" wrapText="1"/>
    </xf>
    <xf numFmtId="0" fontId="105" fillId="25" borderId="46" xfId="4" applyFont="1" applyFill="1" applyBorder="1" applyAlignment="1" applyProtection="1">
      <alignment horizontal="center" vertical="center" wrapText="1"/>
    </xf>
    <xf numFmtId="0" fontId="105" fillId="25" borderId="47" xfId="4" applyFont="1" applyFill="1" applyBorder="1" applyAlignment="1" applyProtection="1">
      <alignment horizontal="center" vertical="center" wrapText="1"/>
    </xf>
    <xf numFmtId="0" fontId="125" fillId="25" borderId="54" xfId="4" applyFont="1" applyFill="1" applyBorder="1" applyAlignment="1" applyProtection="1">
      <alignment horizontal="left" vertical="center" wrapText="1" indent="2"/>
    </xf>
    <xf numFmtId="0" fontId="125" fillId="25" borderId="44" xfId="4" applyFont="1" applyFill="1" applyBorder="1" applyAlignment="1" applyProtection="1">
      <alignment horizontal="left" vertical="center" wrapText="1" indent="2"/>
    </xf>
    <xf numFmtId="0" fontId="125" fillId="25" borderId="46" xfId="4" applyFont="1" applyFill="1" applyBorder="1" applyAlignment="1" applyProtection="1">
      <alignment horizontal="left" vertical="center" wrapText="1" indent="2"/>
    </xf>
    <xf numFmtId="0" fontId="125" fillId="25" borderId="48" xfId="4" applyFont="1" applyFill="1" applyBorder="1" applyAlignment="1" applyProtection="1">
      <alignment horizontal="left" vertical="center" wrapText="1" indent="2"/>
    </xf>
    <xf numFmtId="0" fontId="105" fillId="25" borderId="3" xfId="4" applyFont="1" applyFill="1" applyBorder="1" applyAlignment="1" applyProtection="1">
      <alignment horizontal="center" vertical="center" wrapText="1"/>
    </xf>
    <xf numFmtId="0" fontId="105" fillId="25" borderId="5" xfId="4" applyFont="1" applyFill="1" applyBorder="1" applyAlignment="1" applyProtection="1">
      <alignment horizontal="center" vertical="center" wrapText="1"/>
    </xf>
    <xf numFmtId="0" fontId="105" fillId="25" borderId="6" xfId="4" applyFont="1" applyFill="1" applyBorder="1" applyAlignment="1" applyProtection="1">
      <alignment horizontal="center" vertical="center" wrapText="1"/>
    </xf>
    <xf numFmtId="0" fontId="140" fillId="54" borderId="7" xfId="0" applyFont="1" applyFill="1" applyBorder="1" applyAlignment="1" applyProtection="1">
      <alignment horizontal="center" vertical="center" wrapText="1"/>
    </xf>
    <xf numFmtId="0" fontId="140" fillId="54" borderId="18" xfId="0" applyFont="1" applyFill="1" applyBorder="1" applyAlignment="1" applyProtection="1">
      <alignment horizontal="center" vertical="center" wrapText="1"/>
    </xf>
    <xf numFmtId="0" fontId="140" fillId="54" borderId="2" xfId="0" applyFont="1" applyFill="1" applyBorder="1" applyAlignment="1" applyProtection="1">
      <alignment horizontal="center" vertical="center" wrapText="1"/>
    </xf>
    <xf numFmtId="0" fontId="157" fillId="37" borderId="54" xfId="0" applyFont="1" applyFill="1" applyBorder="1" applyAlignment="1" applyProtection="1">
      <alignment horizontal="center" vertical="center" wrapText="1"/>
    </xf>
    <xf numFmtId="0" fontId="157" fillId="37" borderId="67" xfId="0" applyFont="1" applyFill="1" applyBorder="1" applyAlignment="1" applyProtection="1">
      <alignment horizontal="center" vertical="center" wrapText="1"/>
    </xf>
    <xf numFmtId="0" fontId="157" fillId="37" borderId="44" xfId="0" applyFont="1" applyFill="1" applyBorder="1" applyAlignment="1" applyProtection="1">
      <alignment horizontal="center" vertical="center" wrapText="1"/>
    </xf>
    <xf numFmtId="0" fontId="176" fillId="37" borderId="23" xfId="0" applyFont="1" applyFill="1" applyBorder="1" applyAlignment="1" applyProtection="1">
      <alignment horizontal="center" vertical="center" wrapText="1"/>
    </xf>
    <xf numFmtId="0" fontId="176" fillId="37" borderId="56"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81" fillId="50" borderId="7" xfId="0" applyFont="1" applyFill="1" applyBorder="1" applyAlignment="1" applyProtection="1">
      <alignment horizontal="center" vertical="center" wrapText="1"/>
    </xf>
    <xf numFmtId="0" fontId="81" fillId="50" borderId="18" xfId="0" applyFont="1" applyFill="1" applyBorder="1" applyAlignment="1" applyProtection="1">
      <alignment horizontal="center" vertical="center" wrapText="1"/>
    </xf>
    <xf numFmtId="0" fontId="81" fillId="50" borderId="2"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83" fillId="0" borderId="1" xfId="0" applyFont="1" applyBorder="1" applyAlignment="1" applyProtection="1">
      <alignment horizontal="center" vertical="center" wrapText="1"/>
    </xf>
    <xf numFmtId="0" fontId="13" fillId="0" borderId="0" xfId="4" applyFont="1" applyBorder="1" applyAlignment="1" applyProtection="1">
      <alignment horizontal="center" wrapText="1"/>
    </xf>
    <xf numFmtId="4" fontId="18" fillId="9" borderId="13" xfId="4" applyNumberFormat="1" applyFont="1" applyFill="1" applyBorder="1" applyAlignment="1" applyProtection="1">
      <alignment horizontal="center" vertical="center" wrapText="1"/>
    </xf>
    <xf numFmtId="0" fontId="18" fillId="10" borderId="1" xfId="0" applyFont="1" applyFill="1" applyBorder="1" applyAlignment="1" applyProtection="1">
      <alignment horizontal="center"/>
    </xf>
    <xf numFmtId="0" fontId="18" fillId="10" borderId="1" xfId="0" applyFont="1" applyFill="1" applyBorder="1" applyAlignment="1" applyProtection="1">
      <alignment horizontal="center" wrapText="1"/>
    </xf>
    <xf numFmtId="0" fontId="18" fillId="10" borderId="32" xfId="0" applyFont="1" applyFill="1" applyBorder="1" applyAlignment="1" applyProtection="1">
      <alignment horizontal="left"/>
    </xf>
    <xf numFmtId="0" fontId="153" fillId="34" borderId="7" xfId="0" applyNumberFormat="1" applyFont="1" applyFill="1" applyBorder="1" applyAlignment="1" applyProtection="1">
      <alignment horizontal="center" vertical="center" wrapText="1"/>
    </xf>
    <xf numFmtId="0" fontId="148" fillId="34" borderId="18" xfId="0" applyNumberFormat="1" applyFont="1" applyFill="1" applyBorder="1" applyAlignment="1" applyProtection="1">
      <alignment horizontal="center" vertical="center" wrapText="1"/>
    </xf>
    <xf numFmtId="0" fontId="148" fillId="34" borderId="2" xfId="0" applyNumberFormat="1" applyFont="1" applyFill="1" applyBorder="1" applyAlignment="1" applyProtection="1">
      <alignment horizontal="center" vertical="center" wrapText="1"/>
    </xf>
    <xf numFmtId="0" fontId="80" fillId="0" borderId="24" xfId="0" applyNumberFormat="1" applyFont="1" applyFill="1" applyBorder="1" applyAlignment="1" applyProtection="1">
      <alignment horizontal="center" vertical="center"/>
    </xf>
    <xf numFmtId="0" fontId="80" fillId="0" borderId="25" xfId="0" applyNumberFormat="1" applyFont="1" applyFill="1" applyBorder="1" applyAlignment="1" applyProtection="1">
      <alignment horizontal="center" vertical="center"/>
    </xf>
    <xf numFmtId="0" fontId="151" fillId="34" borderId="35" xfId="0" applyNumberFormat="1" applyFont="1" applyFill="1" applyBorder="1" applyAlignment="1" applyProtection="1">
      <alignment horizontal="center" vertical="top" wrapText="1"/>
    </xf>
    <xf numFmtId="0" fontId="151" fillId="34" borderId="8" xfId="0" applyNumberFormat="1" applyFont="1" applyFill="1" applyBorder="1" applyAlignment="1" applyProtection="1">
      <alignment horizontal="center" vertical="top" wrapText="1"/>
    </xf>
    <xf numFmtId="0" fontId="151" fillId="34" borderId="9" xfId="0" applyNumberFormat="1" applyFont="1" applyFill="1" applyBorder="1" applyAlignment="1" applyProtection="1">
      <alignment horizontal="center" vertical="top" wrapText="1"/>
    </xf>
    <xf numFmtId="2" fontId="161" fillId="34" borderId="23" xfId="0" applyNumberFormat="1" applyFont="1" applyFill="1" applyBorder="1" applyAlignment="1" applyProtection="1">
      <alignment horizontal="left" wrapText="1"/>
    </xf>
    <xf numFmtId="0" fontId="80" fillId="0" borderId="36" xfId="0" applyNumberFormat="1" applyFont="1" applyFill="1" applyBorder="1" applyAlignment="1" applyProtection="1">
      <alignment horizontal="center" vertical="center"/>
    </xf>
    <xf numFmtId="0" fontId="80" fillId="0" borderId="41" xfId="0" applyNumberFormat="1" applyFont="1" applyFill="1" applyBorder="1" applyAlignment="1" applyProtection="1">
      <alignment horizontal="center" vertical="center"/>
    </xf>
    <xf numFmtId="0" fontId="80" fillId="0" borderId="37" xfId="0" applyNumberFormat="1" applyFont="1" applyFill="1" applyBorder="1" applyAlignment="1" applyProtection="1">
      <alignment horizontal="center" vertical="center"/>
    </xf>
    <xf numFmtId="0" fontId="148" fillId="29" borderId="7" xfId="0" applyFont="1" applyFill="1" applyBorder="1" applyAlignment="1">
      <alignment horizontal="center" vertical="center"/>
    </xf>
    <xf numFmtId="0" fontId="148" fillId="29" borderId="18" xfId="0" applyFont="1" applyFill="1" applyBorder="1" applyAlignment="1">
      <alignment horizontal="center" vertical="center"/>
    </xf>
    <xf numFmtId="0" fontId="148" fillId="29" borderId="2" xfId="0" applyFont="1" applyFill="1" applyBorder="1" applyAlignment="1">
      <alignment horizontal="center" vertical="center"/>
    </xf>
    <xf numFmtId="0" fontId="148" fillId="0" borderId="7" xfId="0" applyFont="1" applyFill="1" applyBorder="1" applyAlignment="1">
      <alignment horizontal="center" vertical="center"/>
    </xf>
    <xf numFmtId="0" fontId="148" fillId="0" borderId="18" xfId="0" applyFont="1" applyFill="1" applyBorder="1" applyAlignment="1">
      <alignment horizontal="center" vertical="center"/>
    </xf>
    <xf numFmtId="0" fontId="148" fillId="0" borderId="2" xfId="0" applyFont="1" applyFill="1" applyBorder="1" applyAlignment="1">
      <alignment horizontal="center" vertical="center"/>
    </xf>
    <xf numFmtId="0" fontId="18" fillId="61" borderId="7" xfId="0" applyFont="1" applyFill="1" applyBorder="1" applyAlignment="1" applyProtection="1">
      <alignment horizontal="center" vertical="center" wrapText="1"/>
    </xf>
    <xf numFmtId="0" fontId="18" fillId="61" borderId="18" xfId="0" applyFont="1" applyFill="1" applyBorder="1" applyAlignment="1" applyProtection="1">
      <alignment horizontal="center" vertical="center" wrapText="1"/>
    </xf>
    <xf numFmtId="0" fontId="18" fillId="61" borderId="2" xfId="0" applyFont="1" applyFill="1" applyBorder="1" applyAlignment="1" applyProtection="1">
      <alignment horizontal="center" vertical="center" wrapText="1"/>
    </xf>
    <xf numFmtId="0" fontId="18" fillId="35" borderId="47" xfId="0" applyFont="1" applyFill="1" applyBorder="1" applyAlignment="1" applyProtection="1">
      <alignment horizontal="center" vertical="center" wrapText="1"/>
    </xf>
    <xf numFmtId="0" fontId="31" fillId="10" borderId="7" xfId="0" applyFont="1" applyFill="1" applyBorder="1" applyAlignment="1" applyProtection="1">
      <alignment horizontal="center" vertical="center" wrapText="1"/>
    </xf>
    <xf numFmtId="0" fontId="31" fillId="10" borderId="1" xfId="0" applyFont="1" applyFill="1" applyBorder="1" applyAlignment="1" applyProtection="1">
      <alignment horizontal="center" vertical="center" wrapText="1"/>
    </xf>
    <xf numFmtId="0" fontId="0" fillId="0" borderId="1" xfId="0" applyBorder="1" applyAlignment="1" applyProtection="1">
      <alignment horizontal="center"/>
    </xf>
    <xf numFmtId="0" fontId="18" fillId="60" borderId="54" xfId="0" applyFont="1" applyFill="1" applyBorder="1" applyAlignment="1" applyProtection="1">
      <alignment horizontal="center" vertical="center" wrapText="1"/>
    </xf>
    <xf numFmtId="0" fontId="18" fillId="12" borderId="7" xfId="0" applyFont="1" applyFill="1" applyBorder="1" applyAlignment="1" applyProtection="1">
      <alignment horizontal="center" vertical="center" wrapText="1"/>
    </xf>
    <xf numFmtId="0" fontId="142" fillId="50" borderId="54" xfId="0" applyFont="1" applyFill="1" applyBorder="1" applyAlignment="1" applyProtection="1">
      <alignment horizontal="left" wrapText="1"/>
    </xf>
    <xf numFmtId="0" fontId="142" fillId="50" borderId="67" xfId="0" applyFont="1" applyFill="1" applyBorder="1" applyAlignment="1" applyProtection="1">
      <alignment horizontal="left" wrapText="1"/>
    </xf>
    <xf numFmtId="0" fontId="142" fillId="50" borderId="44" xfId="0" applyFont="1" applyFill="1" applyBorder="1" applyAlignment="1" applyProtection="1">
      <alignment horizontal="left" wrapText="1"/>
    </xf>
    <xf numFmtId="0" fontId="142" fillId="50" borderId="46" xfId="0" applyFont="1" applyFill="1" applyBorder="1" applyAlignment="1" applyProtection="1">
      <alignment horizontal="left" wrapText="1"/>
    </xf>
    <xf numFmtId="0" fontId="142" fillId="50" borderId="0" xfId="0" applyFont="1" applyFill="1" applyBorder="1" applyAlignment="1" applyProtection="1">
      <alignment horizontal="left" wrapText="1"/>
    </xf>
    <xf numFmtId="0" fontId="142" fillId="50" borderId="48" xfId="0" applyFont="1" applyFill="1" applyBorder="1" applyAlignment="1" applyProtection="1">
      <alignment horizontal="left" wrapText="1"/>
    </xf>
    <xf numFmtId="0" fontId="142" fillId="50" borderId="47" xfId="0" applyFont="1" applyFill="1" applyBorder="1" applyAlignment="1" applyProtection="1">
      <alignment horizontal="left" wrapText="1"/>
    </xf>
    <xf numFmtId="0" fontId="142" fillId="50" borderId="69" xfId="0" applyFont="1" applyFill="1" applyBorder="1" applyAlignment="1" applyProtection="1">
      <alignment horizontal="left" wrapText="1"/>
    </xf>
    <xf numFmtId="0" fontId="142" fillId="50" borderId="43" xfId="0" applyFont="1" applyFill="1" applyBorder="1" applyAlignment="1" applyProtection="1">
      <alignment horizontal="left" wrapText="1"/>
    </xf>
    <xf numFmtId="0" fontId="31" fillId="0" borderId="7"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6" fillId="12" borderId="1" xfId="0" applyFont="1" applyFill="1" applyBorder="1" applyAlignment="1" applyProtection="1">
      <alignment horizontal="center" vertical="center" wrapText="1"/>
    </xf>
    <xf numFmtId="165" fontId="155" fillId="21" borderId="1" xfId="2" applyNumberFormat="1" applyFont="1" applyFill="1" applyBorder="1" applyAlignment="1" applyProtection="1">
      <alignment horizontal="center" vertical="center"/>
      <protection locked="0"/>
    </xf>
    <xf numFmtId="0" fontId="30" fillId="47" borderId="1" xfId="0" applyFont="1" applyFill="1" applyBorder="1" applyAlignment="1" applyProtection="1">
      <alignment horizontal="center" vertical="center" wrapText="1"/>
    </xf>
    <xf numFmtId="0" fontId="0" fillId="0" borderId="5" xfId="0" applyBorder="1" applyAlignment="1" applyProtection="1">
      <alignment horizontal="center"/>
    </xf>
    <xf numFmtId="0" fontId="31" fillId="12" borderId="1" xfId="0" applyFont="1" applyFill="1" applyBorder="1" applyAlignment="1" applyProtection="1">
      <alignment horizontal="center" vertical="center" wrapText="1"/>
    </xf>
    <xf numFmtId="0" fontId="18" fillId="62" borderId="1" xfId="0" applyFont="1" applyFill="1" applyBorder="1" applyAlignment="1" applyProtection="1">
      <alignment horizontal="center" vertical="center" wrapText="1"/>
    </xf>
    <xf numFmtId="0" fontId="6" fillId="17" borderId="1" xfId="0" applyFont="1" applyFill="1" applyBorder="1" applyAlignment="1" applyProtection="1">
      <alignment horizontal="center" vertical="center"/>
    </xf>
    <xf numFmtId="0" fontId="6" fillId="17" borderId="4" xfId="0" applyFont="1" applyFill="1" applyBorder="1" applyAlignment="1" applyProtection="1">
      <alignment horizontal="center" vertical="center"/>
    </xf>
    <xf numFmtId="0" fontId="6" fillId="17" borderId="45" xfId="0" applyFont="1" applyFill="1" applyBorder="1" applyAlignment="1" applyProtection="1">
      <alignment horizontal="center" vertical="center"/>
    </xf>
    <xf numFmtId="0" fontId="18" fillId="13" borderId="1" xfId="0" applyFont="1" applyFill="1" applyBorder="1" applyAlignment="1" applyProtection="1">
      <alignment horizontal="center" vertical="center"/>
    </xf>
    <xf numFmtId="0" fontId="18" fillId="53" borderId="1" xfId="0" applyFont="1" applyFill="1" applyBorder="1" applyAlignment="1" applyProtection="1">
      <alignment horizontal="center" vertical="center"/>
    </xf>
    <xf numFmtId="0" fontId="33" fillId="47" borderId="3" xfId="0" applyFont="1" applyFill="1" applyBorder="1" applyAlignment="1" applyProtection="1">
      <alignment horizontal="center" vertical="center" wrapText="1"/>
    </xf>
    <xf numFmtId="0" fontId="162" fillId="47" borderId="6" xfId="0" applyFont="1" applyFill="1" applyBorder="1" applyAlignment="1" applyProtection="1">
      <alignment horizontal="center" vertical="center" wrapText="1"/>
    </xf>
    <xf numFmtId="0" fontId="31" fillId="53" borderId="1" xfId="0" applyFont="1" applyFill="1" applyBorder="1" applyAlignment="1" applyProtection="1">
      <alignment horizontal="center" vertical="center" wrapText="1"/>
    </xf>
    <xf numFmtId="0" fontId="24" fillId="47" borderId="1" xfId="0" applyFont="1" applyFill="1" applyBorder="1" applyAlignment="1" applyProtection="1">
      <alignment horizontal="center" vertical="center"/>
    </xf>
    <xf numFmtId="0" fontId="18" fillId="47" borderId="1" xfId="0" applyFont="1" applyFill="1" applyBorder="1" applyAlignment="1" applyProtection="1">
      <alignment horizontal="center" vertical="center" wrapText="1"/>
    </xf>
    <xf numFmtId="0" fontId="18" fillId="47" borderId="4" xfId="0" applyFont="1" applyFill="1" applyBorder="1" applyAlignment="1" applyProtection="1">
      <alignment horizontal="center" vertical="center" wrapText="1"/>
    </xf>
    <xf numFmtId="0" fontId="24" fillId="47" borderId="1" xfId="0" applyFont="1" applyFill="1" applyBorder="1" applyAlignment="1" applyProtection="1">
      <alignment horizontal="center" vertical="center" wrapText="1"/>
    </xf>
    <xf numFmtId="0" fontId="33" fillId="47" borderId="1" xfId="0" applyFont="1" applyFill="1" applyBorder="1" applyAlignment="1" applyProtection="1">
      <alignment horizontal="center" vertical="center" wrapText="1"/>
    </xf>
    <xf numFmtId="3" fontId="98" fillId="28" borderId="7" xfId="0" applyNumberFormat="1" applyFont="1" applyFill="1" applyBorder="1" applyAlignment="1">
      <alignment horizontal="center" vertical="center" wrapText="1"/>
    </xf>
    <xf numFmtId="3" fontId="98" fillId="28" borderId="18" xfId="0" applyNumberFormat="1" applyFont="1" applyFill="1" applyBorder="1" applyAlignment="1">
      <alignment horizontal="center" vertical="center" wrapText="1"/>
    </xf>
    <xf numFmtId="0" fontId="101" fillId="29" borderId="24" xfId="0" applyFont="1" applyFill="1" applyBorder="1" applyAlignment="1" applyProtection="1">
      <alignment horizontal="left" vertical="center" indent="2"/>
      <protection locked="0"/>
    </xf>
    <xf numFmtId="0" fontId="101" fillId="29" borderId="27" xfId="0" applyFont="1" applyFill="1" applyBorder="1" applyAlignment="1" applyProtection="1">
      <alignment horizontal="left" vertical="center" indent="2"/>
      <protection locked="0"/>
    </xf>
    <xf numFmtId="168" fontId="101" fillId="29" borderId="24" xfId="0" applyNumberFormat="1" applyFont="1" applyFill="1" applyBorder="1" applyAlignment="1">
      <alignment horizontal="right" vertical="center" indent="2"/>
    </xf>
    <xf numFmtId="168" fontId="101" fillId="29" borderId="57" xfId="0" applyNumberFormat="1" applyFont="1" applyFill="1" applyBorder="1" applyAlignment="1">
      <alignment horizontal="right" vertical="center" indent="2"/>
    </xf>
    <xf numFmtId="0" fontId="101" fillId="29" borderId="22" xfId="0" applyFont="1" applyFill="1" applyBorder="1" applyAlignment="1" applyProtection="1">
      <alignment horizontal="left" vertical="center" indent="2"/>
      <protection locked="0"/>
    </xf>
    <xf numFmtId="0" fontId="101" fillId="29" borderId="35" xfId="0" applyFont="1" applyFill="1" applyBorder="1" applyAlignment="1" applyProtection="1">
      <alignment horizontal="left" vertical="center" indent="2"/>
      <protection locked="0"/>
    </xf>
    <xf numFmtId="168" fontId="101" fillId="29" borderId="22" xfId="0" applyNumberFormat="1" applyFont="1" applyFill="1" applyBorder="1" applyAlignment="1">
      <alignment horizontal="right" vertical="center" indent="2"/>
    </xf>
    <xf numFmtId="168" fontId="101" fillId="29" borderId="56" xfId="0" applyNumberFormat="1" applyFont="1" applyFill="1" applyBorder="1" applyAlignment="1">
      <alignment horizontal="right" vertical="center" indent="2"/>
    </xf>
    <xf numFmtId="3" fontId="96" fillId="27" borderId="7" xfId="0" applyNumberFormat="1" applyFont="1" applyFill="1" applyBorder="1" applyAlignment="1">
      <alignment horizontal="center" vertical="center" wrapText="1"/>
    </xf>
    <xf numFmtId="3" fontId="96" fillId="27" borderId="18" xfId="0" applyNumberFormat="1" applyFont="1" applyFill="1" applyBorder="1" applyAlignment="1">
      <alignment horizontal="center" vertical="center" wrapText="1"/>
    </xf>
    <xf numFmtId="3" fontId="96" fillId="27" borderId="2" xfId="0" applyNumberFormat="1" applyFont="1" applyFill="1" applyBorder="1" applyAlignment="1">
      <alignment horizontal="center" vertical="center" wrapText="1"/>
    </xf>
    <xf numFmtId="0" fontId="88" fillId="34" borderId="7" xfId="0" applyFont="1" applyFill="1" applyBorder="1" applyAlignment="1">
      <alignment horizontal="center" vertical="center"/>
    </xf>
    <xf numFmtId="0" fontId="88" fillId="34" borderId="18" xfId="0" applyFont="1" applyFill="1" applyBorder="1" applyAlignment="1">
      <alignment horizontal="center" vertical="center"/>
    </xf>
    <xf numFmtId="0" fontId="88" fillId="34" borderId="2" xfId="0" applyFont="1" applyFill="1" applyBorder="1" applyAlignment="1">
      <alignment horizontal="center" vertical="center"/>
    </xf>
    <xf numFmtId="0" fontId="90" fillId="24" borderId="7" xfId="0" applyFont="1" applyFill="1" applyBorder="1" applyAlignment="1">
      <alignment horizontal="center" vertical="center"/>
    </xf>
    <xf numFmtId="0" fontId="90" fillId="24" borderId="18" xfId="0" applyFont="1" applyFill="1" applyBorder="1" applyAlignment="1">
      <alignment horizontal="center" vertical="center"/>
    </xf>
    <xf numFmtId="0" fontId="90" fillId="24" borderId="2" xfId="0" applyFont="1" applyFill="1" applyBorder="1" applyAlignment="1">
      <alignment horizontal="center" vertical="center"/>
    </xf>
    <xf numFmtId="0" fontId="91" fillId="25" borderId="47" xfId="0" applyFont="1" applyFill="1" applyBorder="1" applyAlignment="1">
      <alignment horizontal="center" vertical="center"/>
    </xf>
    <xf numFmtId="0" fontId="91" fillId="25" borderId="43" xfId="0" applyFont="1" applyFill="1" applyBorder="1" applyAlignment="1">
      <alignment horizontal="center" vertical="center"/>
    </xf>
    <xf numFmtId="3" fontId="91" fillId="25" borderId="47" xfId="0" applyNumberFormat="1" applyFont="1" applyFill="1" applyBorder="1" applyAlignment="1">
      <alignment horizontal="center" vertical="center" wrapText="1"/>
    </xf>
    <xf numFmtId="3" fontId="91" fillId="25" borderId="43" xfId="0" applyNumberFormat="1" applyFont="1" applyFill="1" applyBorder="1" applyAlignment="1">
      <alignment horizontal="center" vertical="center" wrapText="1"/>
    </xf>
    <xf numFmtId="0" fontId="101" fillId="29" borderId="19" xfId="0" applyFont="1" applyFill="1" applyBorder="1" applyAlignment="1" applyProtection="1">
      <alignment horizontal="left" vertical="center" indent="2"/>
      <protection locked="0"/>
    </xf>
    <xf numFmtId="0" fontId="101" fillId="29" borderId="36" xfId="0" applyFont="1" applyFill="1" applyBorder="1" applyAlignment="1" applyProtection="1">
      <alignment horizontal="left" vertical="center" indent="2"/>
      <protection locked="0"/>
    </xf>
    <xf numFmtId="168" fontId="101" fillId="29" borderId="63" xfId="0" applyNumberFormat="1" applyFont="1" applyFill="1" applyBorder="1" applyAlignment="1">
      <alignment horizontal="right" vertical="center" indent="2"/>
    </xf>
    <xf numFmtId="168" fontId="101" fillId="29" borderId="65" xfId="0" applyNumberFormat="1" applyFont="1" applyFill="1" applyBorder="1" applyAlignment="1">
      <alignment horizontal="right" vertical="center" indent="2"/>
    </xf>
    <xf numFmtId="0" fontId="90" fillId="26" borderId="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2" xfId="0" applyFont="1" applyFill="1" applyBorder="1" applyAlignment="1">
      <alignment horizontal="center" vertical="center"/>
    </xf>
    <xf numFmtId="0" fontId="111" fillId="0" borderId="23" xfId="0" applyFont="1" applyFill="1" applyBorder="1" applyAlignment="1">
      <alignment horizontal="center" vertical="center"/>
    </xf>
    <xf numFmtId="0" fontId="113" fillId="29" borderId="23" xfId="0" applyFont="1" applyFill="1" applyBorder="1" applyAlignment="1" applyProtection="1">
      <alignment horizontal="center"/>
      <protection locked="0"/>
    </xf>
    <xf numFmtId="0" fontId="76" fillId="25" borderId="7" xfId="4" applyFont="1" applyFill="1" applyBorder="1" applyAlignment="1" applyProtection="1">
      <alignment horizontal="center" vertical="center" wrapText="1"/>
    </xf>
    <xf numFmtId="0" fontId="76" fillId="25" borderId="18" xfId="4" applyFont="1" applyFill="1" applyBorder="1" applyAlignment="1" applyProtection="1">
      <alignment horizontal="center" vertical="center" wrapText="1"/>
    </xf>
    <xf numFmtId="0" fontId="76" fillId="25" borderId="2" xfId="4" applyFont="1" applyFill="1" applyBorder="1" applyAlignment="1" applyProtection="1">
      <alignment horizontal="center" vertical="center" wrapText="1"/>
    </xf>
    <xf numFmtId="0" fontId="105" fillId="2" borderId="46" xfId="4" applyFont="1" applyFill="1" applyBorder="1" applyAlignment="1" applyProtection="1">
      <alignment horizontal="center" vertical="center" wrapText="1"/>
    </xf>
    <xf numFmtId="0" fontId="105" fillId="2" borderId="48" xfId="4" applyFont="1" applyFill="1" applyBorder="1" applyAlignment="1" applyProtection="1">
      <alignment horizontal="center" vertical="center" wrapText="1"/>
    </xf>
    <xf numFmtId="0" fontId="105" fillId="2" borderId="47" xfId="4" applyFont="1" applyFill="1" applyBorder="1" applyAlignment="1" applyProtection="1">
      <alignment horizontal="center" vertical="center" wrapText="1"/>
    </xf>
    <xf numFmtId="0" fontId="105" fillId="2" borderId="43" xfId="4" applyFont="1" applyFill="1" applyBorder="1" applyAlignment="1" applyProtection="1">
      <alignment horizontal="center" vertical="center" wrapText="1"/>
    </xf>
    <xf numFmtId="164" fontId="115" fillId="64" borderId="18" xfId="2" applyFont="1" applyFill="1" applyBorder="1" applyAlignment="1" applyProtection="1">
      <alignment vertical="center" wrapText="1"/>
      <protection locked="0"/>
    </xf>
    <xf numFmtId="164" fontId="115" fillId="64" borderId="2" xfId="2" applyFont="1" applyFill="1" applyBorder="1" applyAlignment="1" applyProtection="1">
      <alignment vertical="center" wrapText="1"/>
      <protection locked="0"/>
    </xf>
    <xf numFmtId="0" fontId="105" fillId="33" borderId="46" xfId="4" applyFont="1" applyFill="1" applyBorder="1" applyAlignment="1" applyProtection="1">
      <alignment horizontal="center" vertical="center" wrapText="1"/>
    </xf>
    <xf numFmtId="0" fontId="105" fillId="33" borderId="48" xfId="4" applyFont="1" applyFill="1" applyBorder="1" applyAlignment="1" applyProtection="1">
      <alignment horizontal="center" vertical="center" wrapText="1"/>
    </xf>
    <xf numFmtId="0" fontId="105" fillId="33" borderId="47" xfId="4" applyFont="1" applyFill="1" applyBorder="1" applyAlignment="1" applyProtection="1">
      <alignment horizontal="center" vertical="center" wrapText="1"/>
    </xf>
    <xf numFmtId="0" fontId="105" fillId="33" borderId="43" xfId="4" applyFont="1" applyFill="1" applyBorder="1" applyAlignment="1" applyProtection="1">
      <alignment horizontal="center" vertical="center" wrapText="1"/>
    </xf>
    <xf numFmtId="164" fontId="115" fillId="65" borderId="7" xfId="2" applyFont="1" applyFill="1" applyBorder="1" applyAlignment="1" applyProtection="1">
      <alignment horizontal="center" vertical="center" wrapText="1"/>
      <protection locked="0"/>
    </xf>
    <xf numFmtId="164" fontId="115" fillId="65" borderId="2" xfId="2" applyFont="1" applyFill="1" applyBorder="1" applyAlignment="1" applyProtection="1">
      <alignment horizontal="center" vertical="center" wrapText="1"/>
      <protection locked="0"/>
    </xf>
    <xf numFmtId="0" fontId="76" fillId="66" borderId="46" xfId="4" applyFont="1" applyFill="1" applyBorder="1" applyAlignment="1" applyProtection="1">
      <alignment horizontal="center" vertical="center" wrapText="1"/>
    </xf>
    <xf numFmtId="0" fontId="76" fillId="66" borderId="0" xfId="4" applyFont="1" applyFill="1" applyBorder="1" applyAlignment="1" applyProtection="1">
      <alignment horizontal="center" vertical="center" wrapText="1"/>
    </xf>
    <xf numFmtId="0" fontId="76" fillId="66" borderId="48" xfId="4" applyFont="1" applyFill="1" applyBorder="1" applyAlignment="1" applyProtection="1">
      <alignment horizontal="center" vertical="center" wrapText="1"/>
    </xf>
    <xf numFmtId="0" fontId="76" fillId="66" borderId="47" xfId="4" applyFont="1" applyFill="1" applyBorder="1" applyAlignment="1" applyProtection="1">
      <alignment horizontal="center" vertical="center" wrapText="1"/>
    </xf>
    <xf numFmtId="0" fontId="76" fillId="66" borderId="69" xfId="4" applyFont="1" applyFill="1" applyBorder="1" applyAlignment="1" applyProtection="1">
      <alignment horizontal="center" vertical="center" wrapText="1"/>
    </xf>
    <xf numFmtId="0" fontId="76" fillId="66" borderId="43" xfId="4" applyFont="1" applyFill="1" applyBorder="1" applyAlignment="1" applyProtection="1">
      <alignment horizontal="center" vertical="center" wrapText="1"/>
    </xf>
    <xf numFmtId="0" fontId="110" fillId="33" borderId="23" xfId="0" applyFont="1" applyFill="1" applyBorder="1" applyAlignment="1">
      <alignment horizontal="center" vertical="center" wrapText="1"/>
    </xf>
    <xf numFmtId="0" fontId="109" fillId="24" borderId="35" xfId="0" applyFont="1" applyFill="1" applyBorder="1" applyAlignment="1">
      <alignment horizontal="center"/>
    </xf>
    <xf numFmtId="0" fontId="109" fillId="24" borderId="8" xfId="0" applyFont="1" applyFill="1" applyBorder="1" applyAlignment="1">
      <alignment horizontal="center"/>
    </xf>
    <xf numFmtId="0" fontId="109" fillId="24" borderId="9" xfId="0" applyFont="1" applyFill="1" applyBorder="1" applyAlignment="1">
      <alignment horizontal="center"/>
    </xf>
    <xf numFmtId="0" fontId="110" fillId="0" borderId="23" xfId="0" applyFont="1" applyFill="1" applyBorder="1" applyAlignment="1">
      <alignment horizontal="center" vertical="center" wrapText="1"/>
    </xf>
    <xf numFmtId="0" fontId="110" fillId="34" borderId="23" xfId="0" applyFont="1" applyFill="1" applyBorder="1" applyAlignment="1">
      <alignment horizontal="center" vertical="center" wrapText="1"/>
    </xf>
    <xf numFmtId="0" fontId="109" fillId="29" borderId="35" xfId="0" applyFont="1" applyFill="1" applyBorder="1" applyAlignment="1">
      <alignment horizontal="center"/>
    </xf>
    <xf numFmtId="0" fontId="109" fillId="29" borderId="8" xfId="0" applyFont="1" applyFill="1" applyBorder="1" applyAlignment="1">
      <alignment horizontal="center"/>
    </xf>
    <xf numFmtId="0" fontId="109" fillId="29" borderId="9" xfId="0" applyFont="1" applyFill="1" applyBorder="1" applyAlignment="1">
      <alignment horizontal="center"/>
    </xf>
    <xf numFmtId="4" fontId="116" fillId="24" borderId="65" xfId="0" applyNumberFormat="1" applyFont="1" applyFill="1" applyBorder="1" applyAlignment="1" applyProtection="1">
      <alignment horizontal="center" vertical="center"/>
      <protection locked="0"/>
    </xf>
    <xf numFmtId="4" fontId="116" fillId="24" borderId="57" xfId="0" applyNumberFormat="1" applyFont="1" applyFill="1" applyBorder="1" applyAlignment="1" applyProtection="1">
      <alignment horizontal="center" vertical="center"/>
      <protection locked="0"/>
    </xf>
    <xf numFmtId="0" fontId="126" fillId="29" borderId="7" xfId="4" applyFont="1" applyFill="1" applyBorder="1" applyAlignment="1" applyProtection="1">
      <alignment horizontal="center" vertical="center" wrapText="1"/>
    </xf>
    <xf numFmtId="0" fontId="76" fillId="29" borderId="18" xfId="4" applyFont="1" applyFill="1" applyBorder="1" applyAlignment="1" applyProtection="1">
      <alignment horizontal="center" vertical="center" wrapText="1"/>
    </xf>
    <xf numFmtId="0" fontId="76" fillId="29" borderId="2" xfId="4" applyFont="1" applyFill="1" applyBorder="1" applyAlignment="1" applyProtection="1">
      <alignment horizontal="center" vertical="center" wrapText="1"/>
    </xf>
    <xf numFmtId="0" fontId="110" fillId="63" borderId="23" xfId="0" applyFont="1" applyFill="1" applyBorder="1" applyAlignment="1">
      <alignment horizontal="center" vertical="center" wrapText="1"/>
    </xf>
    <xf numFmtId="7" fontId="120" fillId="15" borderId="7" xfId="2" applyNumberFormat="1" applyFont="1" applyFill="1" applyBorder="1" applyAlignment="1" applyProtection="1">
      <alignment horizontal="center" wrapText="1"/>
    </xf>
    <xf numFmtId="7" fontId="120" fillId="15" borderId="18" xfId="2" applyNumberFormat="1" applyFont="1" applyFill="1" applyBorder="1" applyAlignment="1" applyProtection="1">
      <alignment horizontal="center" wrapText="1"/>
    </xf>
    <xf numFmtId="7" fontId="120" fillId="15" borderId="2" xfId="2" applyNumberFormat="1" applyFont="1" applyFill="1" applyBorder="1" applyAlignment="1" applyProtection="1">
      <alignment horizontal="center" wrapText="1"/>
    </xf>
    <xf numFmtId="0" fontId="118" fillId="0" borderId="63" xfId="0" applyFont="1" applyFill="1" applyBorder="1" applyAlignment="1">
      <alignment horizontal="center" vertical="center" wrapText="1"/>
    </xf>
    <xf numFmtId="0" fontId="118" fillId="0" borderId="24" xfId="0" applyFont="1" applyFill="1" applyBorder="1" applyAlignment="1">
      <alignment horizontal="center" vertical="center" wrapText="1"/>
    </xf>
    <xf numFmtId="4" fontId="119" fillId="34" borderId="64" xfId="0" applyNumberFormat="1" applyFont="1" applyFill="1" applyBorder="1" applyAlignment="1">
      <alignment horizontal="center" vertical="center"/>
    </xf>
    <xf numFmtId="0" fontId="119" fillId="34" borderId="25" xfId="0" applyFont="1" applyFill="1" applyBorder="1" applyAlignment="1">
      <alignment horizontal="center" vertical="center"/>
    </xf>
    <xf numFmtId="4" fontId="119" fillId="24" borderId="65" xfId="0" applyNumberFormat="1" applyFont="1" applyFill="1" applyBorder="1" applyAlignment="1">
      <alignment horizontal="center" vertical="center"/>
    </xf>
    <xf numFmtId="0" fontId="119" fillId="24" borderId="57" xfId="0" applyFont="1" applyFill="1" applyBorder="1" applyAlignment="1">
      <alignment horizontal="center" vertical="center"/>
    </xf>
    <xf numFmtId="0" fontId="18" fillId="15" borderId="1" xfId="4" applyFont="1" applyFill="1" applyBorder="1" applyAlignment="1" applyProtection="1">
      <alignment horizontal="center" vertical="center" wrapText="1"/>
    </xf>
    <xf numFmtId="0" fontId="30" fillId="15" borderId="6" xfId="4" applyFont="1" applyFill="1" applyBorder="1" applyAlignment="1" applyProtection="1">
      <alignment horizontal="center" vertical="center" wrapText="1"/>
    </xf>
    <xf numFmtId="0" fontId="30" fillId="15" borderId="32" xfId="4" applyFont="1" applyFill="1" applyBorder="1" applyAlignment="1" applyProtection="1">
      <alignment horizontal="center" vertical="center" wrapText="1"/>
    </xf>
    <xf numFmtId="0" fontId="30" fillId="15" borderId="71" xfId="4" applyFont="1" applyFill="1" applyBorder="1" applyAlignment="1" applyProtection="1">
      <alignment horizontal="center" vertical="center" wrapText="1"/>
    </xf>
    <xf numFmtId="0" fontId="30" fillId="15" borderId="26" xfId="4" applyFont="1" applyFill="1" applyBorder="1" applyAlignment="1" applyProtection="1">
      <alignment horizontal="center" vertical="center" wrapText="1"/>
    </xf>
    <xf numFmtId="0" fontId="30" fillId="15" borderId="33" xfId="4" applyFont="1" applyFill="1" applyBorder="1" applyAlignment="1" applyProtection="1">
      <alignment horizontal="center" vertical="center" wrapText="1"/>
    </xf>
    <xf numFmtId="0" fontId="30" fillId="15" borderId="64" xfId="4" applyFont="1" applyFill="1" applyBorder="1" applyAlignment="1" applyProtection="1">
      <alignment horizontal="center" vertical="center" wrapText="1"/>
    </xf>
    <xf numFmtId="0" fontId="24" fillId="0" borderId="70" xfId="4" applyFont="1" applyBorder="1" applyAlignment="1" applyProtection="1">
      <alignment horizontal="center"/>
    </xf>
    <xf numFmtId="0" fontId="24" fillId="0" borderId="9" xfId="4" applyFont="1" applyBorder="1" applyAlignment="1" applyProtection="1">
      <alignment horizontal="center"/>
    </xf>
    <xf numFmtId="0" fontId="30" fillId="0" borderId="1" xfId="4" applyFont="1" applyBorder="1" applyAlignment="1" applyProtection="1">
      <alignment horizontal="center" vertical="center" wrapText="1"/>
    </xf>
    <xf numFmtId="0" fontId="39" fillId="0" borderId="0" xfId="4" applyFont="1" applyBorder="1" applyAlignment="1" applyProtection="1">
      <alignment horizontal="left" vertical="top" wrapText="1"/>
    </xf>
    <xf numFmtId="0" fontId="22" fillId="0" borderId="0" xfId="4" applyFont="1" applyBorder="1" applyAlignment="1" applyProtection="1">
      <alignment horizontal="center"/>
    </xf>
    <xf numFmtId="49" fontId="14" fillId="0" borderId="72" xfId="4" applyNumberFormat="1" applyFont="1" applyBorder="1" applyAlignment="1" applyProtection="1">
      <alignment horizontal="center" vertical="center" wrapText="1"/>
    </xf>
    <xf numFmtId="49" fontId="14" fillId="0" borderId="38" xfId="4" applyNumberFormat="1" applyFont="1" applyBorder="1" applyAlignment="1" applyProtection="1">
      <alignment horizontal="center" vertical="center" wrapText="1"/>
    </xf>
    <xf numFmtId="49" fontId="169" fillId="0" borderId="72" xfId="4" applyNumberFormat="1" applyFont="1" applyBorder="1" applyAlignment="1" applyProtection="1">
      <alignment horizontal="center" vertical="center" wrapText="1"/>
    </xf>
    <xf numFmtId="49" fontId="169" fillId="0" borderId="38" xfId="4" applyNumberFormat="1" applyFont="1" applyBorder="1" applyAlignment="1" applyProtection="1">
      <alignment horizontal="center" vertical="center" wrapText="1"/>
    </xf>
    <xf numFmtId="49" fontId="41" fillId="0" borderId="0" xfId="4" applyNumberFormat="1" applyFont="1" applyBorder="1" applyAlignment="1" applyProtection="1">
      <alignment horizontal="left" vertical="top" wrapText="1"/>
    </xf>
    <xf numFmtId="49" fontId="22" fillId="0" borderId="19" xfId="4" applyNumberFormat="1" applyFont="1" applyBorder="1" applyAlignment="1" applyProtection="1">
      <alignment horizontal="center" vertical="center" wrapText="1"/>
    </xf>
    <xf numFmtId="49" fontId="22" fillId="0" borderId="20" xfId="4" applyNumberFormat="1" applyFont="1" applyBorder="1" applyAlignment="1" applyProtection="1">
      <alignment horizontal="center" vertical="center" wrapText="1"/>
    </xf>
    <xf numFmtId="49" fontId="40" fillId="0" borderId="28" xfId="4" applyNumberFormat="1" applyFont="1" applyBorder="1" applyAlignment="1" applyProtection="1">
      <alignment horizontal="center" vertical="center" wrapText="1"/>
    </xf>
    <xf numFmtId="49" fontId="22" fillId="0" borderId="21" xfId="4" applyNumberFormat="1" applyFont="1" applyBorder="1" applyAlignment="1" applyProtection="1">
      <alignment horizontal="center" vertical="center" wrapText="1"/>
    </xf>
    <xf numFmtId="49" fontId="12" fillId="0" borderId="0" xfId="4" applyNumberFormat="1" applyFont="1" applyBorder="1" applyAlignment="1" applyProtection="1">
      <alignment horizontal="left" vertical="top" wrapText="1"/>
    </xf>
    <xf numFmtId="0" fontId="43" fillId="0" borderId="8" xfId="4" applyFont="1" applyBorder="1" applyAlignment="1" applyProtection="1">
      <alignment horizontal="left" vertical="top" wrapText="1"/>
    </xf>
    <xf numFmtId="0" fontId="163" fillId="34" borderId="23" xfId="4" applyFont="1" applyFill="1" applyBorder="1" applyAlignment="1" applyProtection="1">
      <alignment horizontal="left" vertical="center" wrapText="1"/>
      <protection locked="0"/>
    </xf>
    <xf numFmtId="4" fontId="45" fillId="0" borderId="28" xfId="4" applyNumberFormat="1" applyFont="1" applyBorder="1" applyAlignment="1" applyProtection="1">
      <alignment horizontal="center" vertical="top" wrapText="1"/>
      <protection locked="0"/>
    </xf>
    <xf numFmtId="0" fontId="12" fillId="0" borderId="23" xfId="4" applyFont="1" applyBorder="1" applyAlignment="1" applyProtection="1">
      <alignment horizontal="center" wrapText="1"/>
    </xf>
    <xf numFmtId="0" fontId="47" fillId="0" borderId="23" xfId="4" applyFont="1" applyBorder="1" applyAlignment="1" applyProtection="1">
      <alignment horizontal="center" wrapText="1"/>
    </xf>
    <xf numFmtId="0" fontId="48" fillId="0" borderId="23" xfId="4" applyFont="1" applyBorder="1" applyAlignment="1" applyProtection="1">
      <alignment horizontal="center" wrapText="1"/>
    </xf>
    <xf numFmtId="0" fontId="43" fillId="0" borderId="0" xfId="4" applyFont="1" applyBorder="1" applyAlignment="1" applyProtection="1">
      <alignment horizontal="left" vertical="top"/>
    </xf>
    <xf numFmtId="0" fontId="134" fillId="17" borderId="35" xfId="4" applyFont="1" applyFill="1" applyBorder="1" applyAlignment="1" applyProtection="1">
      <alignment horizontal="center" vertical="center" wrapText="1"/>
    </xf>
    <xf numFmtId="0" fontId="134" fillId="17" borderId="73" xfId="4" applyFont="1" applyFill="1" applyBorder="1" applyAlignment="1" applyProtection="1">
      <alignment horizontal="center" vertical="center" wrapText="1"/>
    </xf>
    <xf numFmtId="0" fontId="134" fillId="17" borderId="40" xfId="4" applyFont="1" applyFill="1" applyBorder="1" applyAlignment="1" applyProtection="1">
      <alignment horizontal="center" vertical="center" wrapText="1"/>
    </xf>
    <xf numFmtId="0" fontId="43" fillId="0" borderId="0" xfId="4" applyFont="1" applyBorder="1" applyAlignment="1" applyProtection="1">
      <alignment horizontal="left" vertical="top" wrapText="1"/>
    </xf>
    <xf numFmtId="0" fontId="50" fillId="9" borderId="23" xfId="0" applyFont="1" applyFill="1" applyBorder="1" applyAlignment="1" applyProtection="1">
      <alignment horizontal="left"/>
    </xf>
    <xf numFmtId="0" fontId="39" fillId="0" borderId="0" xfId="0" applyFont="1" applyBorder="1" applyAlignment="1" applyProtection="1">
      <alignment horizontal="left" vertical="top" wrapText="1"/>
    </xf>
    <xf numFmtId="0" fontId="12" fillId="0" borderId="0" xfId="0" applyFont="1" applyBorder="1" applyAlignment="1" applyProtection="1">
      <alignment horizontal="justify" wrapText="1"/>
    </xf>
    <xf numFmtId="0" fontId="57" fillId="0" borderId="0" xfId="0" applyFont="1" applyBorder="1" applyAlignment="1" applyProtection="1">
      <alignment horizontal="center"/>
    </xf>
    <xf numFmtId="0" fontId="22" fillId="0" borderId="23" xfId="0" applyFont="1" applyBorder="1" applyAlignment="1" applyProtection="1">
      <alignment horizontal="center" wrapText="1"/>
    </xf>
    <xf numFmtId="0" fontId="26" fillId="0" borderId="23" xfId="0" applyFont="1" applyBorder="1" applyAlignment="1" applyProtection="1">
      <alignment horizontal="center" wrapText="1"/>
    </xf>
    <xf numFmtId="0" fontId="59" fillId="0" borderId="30" xfId="0" applyFont="1" applyBorder="1" applyAlignment="1">
      <alignment horizontal="right" vertical="top"/>
    </xf>
    <xf numFmtId="0" fontId="58" fillId="0" borderId="23" xfId="0" applyFont="1" applyBorder="1" applyAlignment="1" applyProtection="1">
      <alignment horizontal="center" vertical="top" wrapText="1"/>
      <protection locked="0"/>
    </xf>
    <xf numFmtId="0" fontId="39" fillId="0" borderId="0" xfId="0" applyFont="1" applyBorder="1" applyAlignment="1">
      <alignment horizontal="left" vertical="top" wrapText="1"/>
    </xf>
    <xf numFmtId="0" fontId="57" fillId="0" borderId="0" xfId="0" applyFont="1" applyBorder="1" applyAlignment="1">
      <alignment horizontal="center"/>
    </xf>
    <xf numFmtId="0" fontId="57" fillId="0" borderId="0" xfId="0" applyFont="1" applyBorder="1" applyAlignment="1" applyProtection="1">
      <alignment horizontal="center"/>
      <protection locked="0"/>
    </xf>
    <xf numFmtId="0" fontId="61" fillId="0" borderId="0" xfId="0" applyFont="1" applyBorder="1" applyAlignment="1" applyProtection="1">
      <alignment horizontal="center" wrapText="1"/>
      <protection locked="0"/>
    </xf>
    <xf numFmtId="0" fontId="22" fillId="0" borderId="23" xfId="0" applyFont="1" applyBorder="1" applyAlignment="1" applyProtection="1">
      <alignment horizontal="center"/>
      <protection locked="0"/>
    </xf>
    <xf numFmtId="0" fontId="12" fillId="0" borderId="23" xfId="0" applyFont="1" applyBorder="1" applyAlignment="1" applyProtection="1">
      <alignment horizontal="center" wrapText="1"/>
      <protection locked="0"/>
    </xf>
    <xf numFmtId="0" fontId="12" fillId="0" borderId="23" xfId="0" applyFont="1" applyBorder="1" applyAlignment="1" applyProtection="1">
      <alignment horizontal="center"/>
      <protection locked="0"/>
    </xf>
    <xf numFmtId="0" fontId="22" fillId="0" borderId="23" xfId="0" applyFont="1" applyBorder="1" applyAlignment="1" applyProtection="1">
      <alignment horizontal="center" wrapText="1"/>
      <protection locked="0"/>
    </xf>
    <xf numFmtId="0" fontId="22" fillId="0" borderId="0" xfId="0" applyFont="1" applyBorder="1" applyAlignment="1" applyProtection="1">
      <alignment horizontal="left" wrapText="1"/>
      <protection locked="0"/>
    </xf>
    <xf numFmtId="2" fontId="12" fillId="0" borderId="0" xfId="0" applyNumberFormat="1" applyFont="1" applyBorder="1" applyAlignment="1" applyProtection="1">
      <alignment horizontal="left" vertical="top" wrapText="1"/>
      <protection locked="0"/>
    </xf>
    <xf numFmtId="0" fontId="63" fillId="0" borderId="73" xfId="0" applyFont="1" applyBorder="1" applyAlignment="1" applyProtection="1">
      <alignment horizontal="left" vertical="top" wrapText="1"/>
      <protection locked="0"/>
    </xf>
    <xf numFmtId="0" fontId="63" fillId="0" borderId="0" xfId="0" applyFont="1" applyBorder="1" applyAlignment="1" applyProtection="1">
      <alignment horizontal="left" vertical="top" wrapText="1"/>
      <protection locked="0"/>
    </xf>
    <xf numFmtId="0" fontId="26" fillId="0" borderId="30" xfId="0" applyFont="1" applyBorder="1" applyAlignment="1" applyProtection="1">
      <alignment horizontal="right"/>
      <protection locked="0"/>
    </xf>
    <xf numFmtId="0" fontId="64" fillId="9" borderId="32" xfId="0" applyFont="1" applyFill="1" applyBorder="1" applyAlignment="1" applyProtection="1">
      <alignment horizontal="center" vertical="center"/>
      <protection locked="0"/>
    </xf>
    <xf numFmtId="0" fontId="64" fillId="9" borderId="34" xfId="0" applyFont="1" applyFill="1" applyBorder="1" applyAlignment="1" applyProtection="1">
      <alignment horizontal="center" vertical="center"/>
      <protection locked="0"/>
    </xf>
    <xf numFmtId="0" fontId="64" fillId="9" borderId="26" xfId="0" applyFont="1" applyFill="1" applyBorder="1" applyAlignment="1" applyProtection="1">
      <alignment horizontal="center" vertical="center"/>
      <protection locked="0"/>
    </xf>
    <xf numFmtId="0" fontId="22" fillId="0" borderId="23" xfId="0" applyFont="1" applyBorder="1" applyAlignment="1" applyProtection="1">
      <alignment horizontal="center" vertical="center" wrapText="1"/>
    </xf>
    <xf numFmtId="0" fontId="67" fillId="0" borderId="0" xfId="0" applyFont="1" applyBorder="1" applyAlignment="1" applyProtection="1">
      <alignment horizontal="right" vertical="center"/>
    </xf>
    <xf numFmtId="2" fontId="12" fillId="0" borderId="0" xfId="0" applyNumberFormat="1" applyFont="1" applyBorder="1" applyAlignment="1" applyProtection="1">
      <alignment horizontal="left" vertical="top" wrapText="1"/>
    </xf>
    <xf numFmtId="0" fontId="172" fillId="29" borderId="0" xfId="0" applyFont="1" applyFill="1" applyBorder="1" applyAlignment="1" applyProtection="1">
      <alignment horizontal="right" vertical="center"/>
    </xf>
    <xf numFmtId="0" fontId="64" fillId="9" borderId="23" xfId="0" applyFont="1" applyFill="1" applyBorder="1" applyAlignment="1" applyProtection="1">
      <alignment horizontal="center" vertical="center"/>
      <protection locked="0"/>
    </xf>
    <xf numFmtId="0" fontId="64" fillId="9" borderId="35" xfId="0" applyFont="1" applyFill="1" applyBorder="1" applyAlignment="1" applyProtection="1">
      <alignment horizontal="center" vertical="center"/>
      <protection locked="0"/>
    </xf>
    <xf numFmtId="0" fontId="64" fillId="9" borderId="8" xfId="0" applyFont="1" applyFill="1" applyBorder="1" applyAlignment="1" applyProtection="1">
      <alignment horizontal="center" vertical="center"/>
      <protection locked="0"/>
    </xf>
    <xf numFmtId="0" fontId="64" fillId="9" borderId="9" xfId="0" applyFont="1" applyFill="1" applyBorder="1" applyAlignment="1" applyProtection="1">
      <alignment horizontal="center" vertical="center"/>
      <protection locked="0"/>
    </xf>
    <xf numFmtId="0" fontId="22" fillId="0" borderId="0" xfId="0" applyFont="1" applyBorder="1" applyAlignment="1" applyProtection="1">
      <alignment horizontal="left" wrapText="1"/>
    </xf>
    <xf numFmtId="0" fontId="85" fillId="67" borderId="1" xfId="0" applyFont="1" applyFill="1" applyBorder="1" applyAlignment="1" applyProtection="1">
      <alignment horizontal="center" vertical="center" wrapText="1"/>
    </xf>
    <xf numFmtId="0" fontId="12" fillId="0" borderId="0" xfId="0" applyFont="1" applyBorder="1" applyAlignment="1" applyProtection="1">
      <alignment horizontal="left" wrapText="1"/>
    </xf>
    <xf numFmtId="0" fontId="0" fillId="0" borderId="0" xfId="0" applyBorder="1" applyAlignment="1" applyProtection="1">
      <alignment horizontal="left" vertical="top" wrapText="1"/>
    </xf>
    <xf numFmtId="0" fontId="0" fillId="0" borderId="0" xfId="0" applyFont="1" applyBorder="1" applyAlignment="1" applyProtection="1">
      <alignment horizontal="left" vertical="top" wrapText="1"/>
    </xf>
    <xf numFmtId="0" fontId="70" fillId="0" borderId="0" xfId="0" applyFont="1" applyBorder="1" applyAlignment="1" applyProtection="1">
      <alignment horizontal="center"/>
    </xf>
    <xf numFmtId="49" fontId="0" fillId="19" borderId="23" xfId="0" applyNumberFormat="1" applyFill="1" applyBorder="1" applyAlignment="1" applyProtection="1">
      <alignment horizontal="center"/>
      <protection locked="0"/>
    </xf>
    <xf numFmtId="0" fontId="0" fillId="21" borderId="41" xfId="0" applyFill="1" applyBorder="1" applyAlignment="1" applyProtection="1">
      <alignment horizontal="center"/>
      <protection locked="0"/>
    </xf>
    <xf numFmtId="0" fontId="0" fillId="21" borderId="23" xfId="0" applyFill="1" applyBorder="1" applyAlignment="1" applyProtection="1">
      <alignment horizontal="center"/>
      <protection locked="0"/>
    </xf>
    <xf numFmtId="0" fontId="0" fillId="19" borderId="23" xfId="0" applyFont="1" applyFill="1" applyBorder="1" applyAlignment="1" applyProtection="1">
      <alignment horizontal="center"/>
      <protection locked="0"/>
    </xf>
    <xf numFmtId="0" fontId="73" fillId="0" borderId="23" xfId="0" applyFont="1" applyBorder="1" applyAlignment="1" applyProtection="1">
      <alignment horizontal="center" vertical="top"/>
      <protection locked="0"/>
    </xf>
    <xf numFmtId="0" fontId="28" fillId="16" borderId="23" xfId="0" applyFont="1" applyFill="1" applyBorder="1" applyAlignment="1" applyProtection="1">
      <alignment horizontal="center" wrapText="1"/>
    </xf>
    <xf numFmtId="0" fontId="86" fillId="67" borderId="1" xfId="0" applyFont="1" applyFill="1" applyBorder="1" applyAlignment="1" applyProtection="1">
      <alignment horizontal="center" vertical="center" wrapText="1"/>
    </xf>
    <xf numFmtId="0" fontId="0" fillId="0" borderId="0" xfId="0" applyFont="1" applyBorder="1" applyAlignment="1" applyProtection="1">
      <alignment horizontal="left" wrapText="1"/>
    </xf>
    <xf numFmtId="0" fontId="49" fillId="0" borderId="0" xfId="0" applyFont="1" applyBorder="1" applyAlignment="1" applyProtection="1">
      <alignment horizontal="center" vertical="top"/>
    </xf>
    <xf numFmtId="0" fontId="174" fillId="67" borderId="67" xfId="0" applyFont="1" applyFill="1" applyBorder="1" applyAlignment="1" applyProtection="1">
      <alignment horizontal="center" vertical="center" wrapText="1"/>
    </xf>
  </cellXfs>
  <cellStyles count="5">
    <cellStyle name="Hipervínculo" xfId="1" builtinId="8"/>
    <cellStyle name="Millares" xfId="2" builtinId="3"/>
    <cellStyle name="Normal" xfId="0" builtinId="0"/>
    <cellStyle name="Normal_Anexos Cuenta 413 (año 2009)" xfId="3"/>
    <cellStyle name="Texto explicativo" xfId="4" builtinId="53" customBuiltin="1"/>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BFBF"/>
      <rgbColor rgb="00993366"/>
      <rgbColor rgb="00E3E3E3"/>
      <rgbColor rgb="00CCFFFF"/>
      <rgbColor rgb="00660066"/>
      <rgbColor rgb="00DDDDDD"/>
      <rgbColor rgb="000066FF"/>
      <rgbColor rgb="00D9D9D9"/>
      <rgbColor rgb="00000080"/>
      <rgbColor rgb="00FF00FF"/>
      <rgbColor rgb="00FFFF66"/>
      <rgbColor rgb="0099FFCC"/>
      <rgbColor rgb="00800080"/>
      <rgbColor rgb="00800000"/>
      <rgbColor rgb="00008080"/>
      <rgbColor rgb="000000FF"/>
      <rgbColor rgb="0000CCFF"/>
      <rgbColor rgb="00CFE7F5"/>
      <rgbColor rgb="00CCFFCC"/>
      <rgbColor rgb="00FFFF99"/>
      <rgbColor rgb="0066CCFF"/>
      <rgbColor rgb="00C4BD97"/>
      <rgbColor rgb="00CC99CC"/>
      <rgbColor rgb="00FFCCCC"/>
      <rgbColor rgb="003366FF"/>
      <rgbColor rgb="0066CC99"/>
      <rgbColor rgb="0099FF66"/>
      <rgbColor rgb="00FFCC00"/>
      <rgbColor rgb="00FF9900"/>
      <rgbColor rgb="00C55A11"/>
      <rgbColor rgb="00E6E6FF"/>
      <rgbColor rgb="00A6A6A6"/>
      <rgbColor rgb="00003366"/>
      <rgbColor rgb="00339966"/>
      <rgbColor rgb="00003300"/>
      <rgbColor rgb="00333300"/>
      <rgbColor rgb="00993300"/>
      <rgbColor rgb="00993366"/>
      <rgbColor rgb="000033CC"/>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171450</xdr:rowOff>
    </xdr:from>
    <xdr:to>
      <xdr:col>0</xdr:col>
      <xdr:colOff>2200275</xdr:colOff>
      <xdr:row>1</xdr:row>
      <xdr:rowOff>847725</xdr:rowOff>
    </xdr:to>
    <xdr:pic>
      <xdr:nvPicPr>
        <xdr:cNvPr id="21505" name="Imagen 1" descr="Logo1 web 851820"/>
        <xdr:cNvPicPr>
          <a:picLocks noChangeAspect="1" noChangeArrowheads="1"/>
        </xdr:cNvPicPr>
      </xdr:nvPicPr>
      <xdr:blipFill>
        <a:blip xmlns:r="http://schemas.openxmlformats.org/officeDocument/2006/relationships" r:embed="rId1" cstate="print"/>
        <a:srcRect/>
        <a:stretch>
          <a:fillRect/>
        </a:stretch>
      </xdr:blipFill>
      <xdr:spPr bwMode="auto">
        <a:xfrm>
          <a:off x="95250" y="171450"/>
          <a:ext cx="2105025" cy="1143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59</xdr:row>
      <xdr:rowOff>0</xdr:rowOff>
    </xdr:to>
    <xdr:sp macro="" textlink="">
      <xdr:nvSpPr>
        <xdr:cNvPr id="9245" name="shapetype_202" hidden="1"/>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6" name="shapetype_202" hidden="1"/>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7" name="shapetype_202" hidden="1"/>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8" name="shapetype_202" hidden="1"/>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9" name="shapetype_202" hidden="1"/>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466725</xdr:colOff>
      <xdr:row>16</xdr:row>
      <xdr:rowOff>504825</xdr:rowOff>
    </xdr:to>
    <xdr:sp macro="" textlink="">
      <xdr:nvSpPr>
        <xdr:cNvPr id="1026" name="shapetype_202" hidden="1"/>
        <xdr:cNvSpPr txBox="1">
          <a:spLocks noSelect="1" noChangeArrowheads="1"/>
        </xdr:cNvSpPr>
      </xdr:nvSpPr>
      <xdr:spPr bwMode="auto">
        <a:xfrm>
          <a:off x="0" y="0"/>
          <a:ext cx="8839200" cy="108680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76200</xdr:colOff>
      <xdr:row>0</xdr:row>
      <xdr:rowOff>85725</xdr:rowOff>
    </xdr:from>
    <xdr:to>
      <xdr:col>1</xdr:col>
      <xdr:colOff>1038225</xdr:colOff>
      <xdr:row>1</xdr:row>
      <xdr:rowOff>371475</xdr:rowOff>
    </xdr:to>
    <xdr:pic>
      <xdr:nvPicPr>
        <xdr:cNvPr id="1027" name="Imagen 3" descr="Logo1 web 851820"/>
        <xdr:cNvPicPr>
          <a:picLocks noChangeAspect="1" noChangeArrowheads="1"/>
        </xdr:cNvPicPr>
      </xdr:nvPicPr>
      <xdr:blipFill>
        <a:blip xmlns:r="http://schemas.openxmlformats.org/officeDocument/2006/relationships" r:embed="rId1" cstate="print"/>
        <a:srcRect/>
        <a:stretch>
          <a:fillRect/>
        </a:stretch>
      </xdr:blipFill>
      <xdr:spPr bwMode="auto">
        <a:xfrm>
          <a:off x="76200" y="85725"/>
          <a:ext cx="1571625" cy="847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485775</xdr:colOff>
      <xdr:row>45</xdr:row>
      <xdr:rowOff>85725</xdr:rowOff>
    </xdr:to>
    <xdr:sp macro="" textlink="">
      <xdr:nvSpPr>
        <xdr:cNvPr id="2050" name="shapetype_202" hidden="1"/>
        <xdr:cNvSpPr txBox="1">
          <a:spLocks noSelect="1" noChangeArrowheads="1"/>
        </xdr:cNvSpPr>
      </xdr:nvSpPr>
      <xdr:spPr bwMode="auto">
        <a:xfrm>
          <a:off x="0" y="0"/>
          <a:ext cx="9505950" cy="1084897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123825</xdr:colOff>
      <xdr:row>18</xdr:row>
      <xdr:rowOff>0</xdr:rowOff>
    </xdr:to>
    <xdr:sp macro="" textlink="">
      <xdr:nvSpPr>
        <xdr:cNvPr id="3078" name="shapetype_202" hidden="1"/>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18</xdr:row>
      <xdr:rowOff>0</xdr:rowOff>
    </xdr:to>
    <xdr:sp macro="" textlink="">
      <xdr:nvSpPr>
        <xdr:cNvPr id="3079" name="shapetype_202" hidden="1"/>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18</xdr:row>
      <xdr:rowOff>0</xdr:rowOff>
    </xdr:to>
    <xdr:sp macro="" textlink="">
      <xdr:nvSpPr>
        <xdr:cNvPr id="3080" name="shapetype_202" hidden="1"/>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323850</xdr:colOff>
      <xdr:row>46</xdr:row>
      <xdr:rowOff>0</xdr:rowOff>
    </xdr:to>
    <xdr:sp macro="" textlink="">
      <xdr:nvSpPr>
        <xdr:cNvPr id="4111" name="shapetype_202" hidden="1"/>
        <xdr:cNvSpPr txBox="1">
          <a:spLocks noSelect="1" noChangeArrowheads="1"/>
        </xdr:cNvSpPr>
      </xdr:nvSpPr>
      <xdr:spPr bwMode="auto">
        <a:xfrm>
          <a:off x="0" y="0"/>
          <a:ext cx="7705725" cy="114681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533400</xdr:colOff>
      <xdr:row>47</xdr:row>
      <xdr:rowOff>0</xdr:rowOff>
    </xdr:to>
    <xdr:sp macro="" textlink="">
      <xdr:nvSpPr>
        <xdr:cNvPr id="5122" name="shapetype_202" hidden="1"/>
        <xdr:cNvSpPr txBox="1">
          <a:spLocks noSelect="1" noChangeArrowheads="1"/>
        </xdr:cNvSpPr>
      </xdr:nvSpPr>
      <xdr:spPr bwMode="auto">
        <a:xfrm>
          <a:off x="0" y="0"/>
          <a:ext cx="12020550" cy="10848975"/>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371475</xdr:colOff>
      <xdr:row>47</xdr:row>
      <xdr:rowOff>123825</xdr:rowOff>
    </xdr:to>
    <xdr:sp macro="" textlink="">
      <xdr:nvSpPr>
        <xdr:cNvPr id="22529" name="shapetype_202" hidden="1"/>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0" name="shapetype_202" hidden="1"/>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1" name="shapetype_202" hidden="1"/>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2" name="shapetype_202" hidden="1"/>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342900</xdr:colOff>
      <xdr:row>2</xdr:row>
      <xdr:rowOff>38100</xdr:rowOff>
    </xdr:from>
    <xdr:to>
      <xdr:col>18</xdr:col>
      <xdr:colOff>238125</xdr:colOff>
      <xdr:row>5</xdr:row>
      <xdr:rowOff>266700</xdr:rowOff>
    </xdr:to>
    <xdr:pic>
      <xdr:nvPicPr>
        <xdr:cNvPr id="6" name="Imagen 5"/>
        <xdr:cNvPicPr>
          <a:picLocks noChangeAspect="1" noChangeArrowheads="1"/>
        </xdr:cNvPicPr>
      </xdr:nvPicPr>
      <xdr:blipFill>
        <a:blip xmlns:r="http://schemas.openxmlformats.org/officeDocument/2006/relationships" r:embed="rId1" cstate="print">
          <a:extLst>
            <a:ext uri="{28A0092B-C50C-407E-A947-70E740481C1C}"/>
          </a:extLst>
        </a:blip>
        <a:srcRect/>
        <a:stretch>
          <a:fillRect/>
        </a:stretch>
      </xdr:blipFill>
      <xdr:spPr bwMode="auto">
        <a:xfrm>
          <a:off x="11518900" y="749300"/>
          <a:ext cx="5572125" cy="2197100"/>
        </a:xfrm>
        <a:prstGeom prst="rect">
          <a:avLst/>
        </a:prstGeom>
        <a:noFill/>
        <a:effectLst>
          <a:outerShdw blurRad="50800" dist="50800" dir="5400000" algn="ctr" rotWithShape="0">
            <a:schemeClr val="bg1">
              <a:lumMod val="85000"/>
            </a:schemeClr>
          </a:outerShdw>
        </a:effectLst>
        <a:scene3d>
          <a:camera prst="orthographicFront"/>
          <a:lightRig rig="threePt" dir="t"/>
        </a:scene3d>
        <a:sp3d contourW="19050">
          <a:contourClr>
            <a:schemeClr val="bg2">
              <a:lumMod val="75000"/>
            </a:schemeClr>
          </a:contourClr>
        </a:sp3d>
        <a:extLst>
          <a:ext uri="{909E8E84-426E-40DD-AFC4-6F175D3DCCD1}"/>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142875</xdr:colOff>
      <xdr:row>46</xdr:row>
      <xdr:rowOff>47625</xdr:rowOff>
    </xdr:to>
    <xdr:sp macro="" textlink="">
      <xdr:nvSpPr>
        <xdr:cNvPr id="7170" name="shapetype_202" hidden="1"/>
        <xdr:cNvSpPr txBox="1">
          <a:spLocks noSelect="1" noChangeArrowheads="1"/>
        </xdr:cNvSpPr>
      </xdr:nvSpPr>
      <xdr:spPr bwMode="auto">
        <a:xfrm>
          <a:off x="0" y="0"/>
          <a:ext cx="9153525"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190500</xdr:colOff>
      <xdr:row>43</xdr:row>
      <xdr:rowOff>85725</xdr:rowOff>
    </xdr:to>
    <xdr:sp macro="" textlink="">
      <xdr:nvSpPr>
        <xdr:cNvPr id="23553" name="shapetype_202" hidden="1"/>
        <xdr:cNvSpPr txBox="1">
          <a:spLocks noSelect="1" noChangeArrowheads="1"/>
        </xdr:cNvSpPr>
      </xdr:nvSpPr>
      <xdr:spPr bwMode="auto">
        <a:xfrm>
          <a:off x="0" y="0"/>
          <a:ext cx="8848725" cy="10544175"/>
        </a:xfrm>
        <a:prstGeom prst="rect">
          <a:avLst/>
        </a:prstGeom>
        <a:solidFill>
          <a:srgbClr val="FFFFFF"/>
        </a:solidFill>
        <a:ln w="9525">
          <a:solidFill>
            <a:srgbClr val="000000"/>
          </a:solidFill>
          <a:miter lim="800000"/>
          <a:headEnd/>
          <a:tailEnd/>
        </a:ln>
      </xdr:spPr>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idrio ahumad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Documentacion/Publico/DGCFEL/InstruccionesAplicaciones/Guia%20Liquidaciones%202016_28022017.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sheetPr>
    <tabColor theme="4" tint="0.79998168889431442"/>
  </sheetPr>
  <dimension ref="A1:C34"/>
  <sheetViews>
    <sheetView zoomScale="70" workbookViewId="0">
      <selection activeCell="E10" sqref="E10"/>
    </sheetView>
  </sheetViews>
  <sheetFormatPr baseColWidth="10" defaultRowHeight="12.75"/>
  <cols>
    <col min="1" max="1" width="43.85546875" customWidth="1"/>
    <col min="2" max="2" width="46.5703125" customWidth="1"/>
    <col min="3" max="3" width="50.5703125" customWidth="1"/>
  </cols>
  <sheetData>
    <row r="1" spans="1:3" ht="36.75" customHeight="1">
      <c r="A1" s="567"/>
      <c r="B1" s="568"/>
      <c r="C1" s="571" t="s">
        <v>41</v>
      </c>
    </row>
    <row r="2" spans="1:3" ht="81" customHeight="1" thickBot="1">
      <c r="A2" s="607"/>
      <c r="B2" s="608"/>
      <c r="C2" s="609"/>
    </row>
    <row r="3" spans="1:3" ht="87" customHeight="1">
      <c r="A3" s="635" t="s">
        <v>475</v>
      </c>
      <c r="B3" s="636"/>
      <c r="C3" s="637"/>
    </row>
    <row r="4" spans="1:3" ht="177" customHeight="1">
      <c r="A4" s="569" t="s">
        <v>478</v>
      </c>
      <c r="B4" s="615" t="s">
        <v>479</v>
      </c>
      <c r="C4" s="616"/>
    </row>
    <row r="5" spans="1:3" ht="74.25" customHeight="1">
      <c r="A5" s="570" t="s">
        <v>476</v>
      </c>
      <c r="B5" s="638" t="s">
        <v>477</v>
      </c>
      <c r="C5" s="639"/>
    </row>
    <row r="6" spans="1:3" ht="90.75" customHeight="1" thickBot="1">
      <c r="A6" s="610" t="s">
        <v>470</v>
      </c>
      <c r="B6" s="611"/>
      <c r="C6" s="612"/>
    </row>
    <row r="7" spans="1:3" ht="102.75" customHeight="1" thickBot="1">
      <c r="A7" s="501" t="s">
        <v>468</v>
      </c>
      <c r="B7" s="617" t="s">
        <v>469</v>
      </c>
      <c r="C7" s="618"/>
    </row>
    <row r="8" spans="1:3" ht="82.5" customHeight="1" thickBot="1">
      <c r="A8" s="632" t="s">
        <v>455</v>
      </c>
      <c r="B8" s="633"/>
      <c r="C8" s="634"/>
    </row>
    <row r="9" spans="1:3" ht="135" customHeight="1" thickBot="1">
      <c r="A9" s="502" t="s">
        <v>449</v>
      </c>
      <c r="B9" s="613" t="s">
        <v>453</v>
      </c>
      <c r="C9" s="614"/>
    </row>
    <row r="10" spans="1:3" ht="382.5" customHeight="1" thickBot="1">
      <c r="A10" s="502" t="s">
        <v>428</v>
      </c>
      <c r="B10" s="613" t="s">
        <v>454</v>
      </c>
      <c r="C10" s="614"/>
    </row>
    <row r="11" spans="1:3" ht="55.5" customHeight="1" thickBot="1">
      <c r="A11" s="619" t="s">
        <v>427</v>
      </c>
      <c r="B11" s="620"/>
      <c r="C11" s="621"/>
    </row>
    <row r="12" spans="1:3" ht="102.75" customHeight="1">
      <c r="A12" s="605" t="s">
        <v>415</v>
      </c>
      <c r="B12" s="585" t="s">
        <v>33</v>
      </c>
      <c r="C12" s="586"/>
    </row>
    <row r="13" spans="1:3" ht="42" customHeight="1" thickBot="1">
      <c r="A13" s="606"/>
      <c r="B13" s="597" t="s">
        <v>32</v>
      </c>
      <c r="C13" s="598"/>
    </row>
    <row r="14" spans="1:3" ht="121.5" customHeight="1" thickBot="1">
      <c r="A14" s="396" t="s">
        <v>417</v>
      </c>
      <c r="B14" s="603" t="s">
        <v>35</v>
      </c>
      <c r="C14" s="604"/>
    </row>
    <row r="15" spans="1:3" ht="55.5" customHeight="1" thickBot="1">
      <c r="A15" s="589" t="s">
        <v>414</v>
      </c>
      <c r="B15" s="590"/>
      <c r="C15" s="591"/>
    </row>
    <row r="16" spans="1:3" ht="61.5" customHeight="1">
      <c r="A16" s="629" t="s">
        <v>406</v>
      </c>
      <c r="B16" s="625" t="s">
        <v>407</v>
      </c>
      <c r="C16" s="626"/>
    </row>
    <row r="17" spans="1:3" ht="31.5" customHeight="1">
      <c r="A17" s="630"/>
      <c r="B17" s="627"/>
      <c r="C17" s="628"/>
    </row>
    <row r="18" spans="1:3" ht="61.5" hidden="1" customHeight="1">
      <c r="A18" s="630"/>
      <c r="B18" s="627"/>
      <c r="C18" s="628"/>
    </row>
    <row r="19" spans="1:3" ht="15.75" customHeight="1" thickBot="1">
      <c r="A19" s="631"/>
      <c r="B19" s="627"/>
      <c r="C19" s="628"/>
    </row>
    <row r="20" spans="1:3" ht="52.5" customHeight="1">
      <c r="A20" s="622" t="s">
        <v>365</v>
      </c>
      <c r="B20" s="599" t="s">
        <v>36</v>
      </c>
      <c r="C20" s="600"/>
    </row>
    <row r="21" spans="1:3" ht="9" hidden="1" customHeight="1" thickBot="1">
      <c r="A21" s="623"/>
      <c r="B21" s="601"/>
      <c r="C21" s="602"/>
    </row>
    <row r="22" spans="1:3" ht="61.5" hidden="1" customHeight="1" thickBot="1">
      <c r="A22" s="623"/>
      <c r="B22" s="601"/>
      <c r="C22" s="602"/>
    </row>
    <row r="23" spans="1:3" ht="12" customHeight="1">
      <c r="A23" s="623"/>
      <c r="B23" s="601"/>
      <c r="C23" s="602"/>
    </row>
    <row r="24" spans="1:3" ht="57.75" customHeight="1">
      <c r="A24" s="623"/>
      <c r="B24" s="581" t="s">
        <v>37</v>
      </c>
      <c r="C24" s="582"/>
    </row>
    <row r="25" spans="1:3" ht="57.75" customHeight="1">
      <c r="A25" s="623"/>
      <c r="B25" s="581" t="s">
        <v>38</v>
      </c>
      <c r="C25" s="582"/>
    </row>
    <row r="26" spans="1:3" ht="78.75" customHeight="1" thickBot="1">
      <c r="A26" s="624"/>
      <c r="B26" s="595" t="s">
        <v>387</v>
      </c>
      <c r="C26" s="596"/>
    </row>
    <row r="27" spans="1:3" ht="74.25" customHeight="1">
      <c r="A27" s="592" t="s">
        <v>416</v>
      </c>
      <c r="B27" s="587" t="s">
        <v>39</v>
      </c>
      <c r="C27" s="588"/>
    </row>
    <row r="28" spans="1:3" ht="86.25" customHeight="1">
      <c r="A28" s="593"/>
      <c r="B28" s="583" t="s">
        <v>40</v>
      </c>
      <c r="C28" s="584"/>
    </row>
    <row r="29" spans="1:3" ht="28.5" customHeight="1">
      <c r="A29" s="593"/>
      <c r="B29" s="577" t="s">
        <v>405</v>
      </c>
      <c r="C29" s="578"/>
    </row>
    <row r="30" spans="1:3" ht="61.5" hidden="1" customHeight="1">
      <c r="A30" s="593"/>
      <c r="B30" s="577"/>
      <c r="C30" s="578"/>
    </row>
    <row r="31" spans="1:3" ht="61.5" hidden="1" customHeight="1">
      <c r="A31" s="593"/>
      <c r="B31" s="577"/>
      <c r="C31" s="578"/>
    </row>
    <row r="32" spans="1:3" ht="26.25" customHeight="1">
      <c r="A32" s="593"/>
      <c r="B32" s="577"/>
      <c r="C32" s="578"/>
    </row>
    <row r="33" spans="1:3" ht="23.25" customHeight="1" thickBot="1">
      <c r="A33" s="594"/>
      <c r="B33" s="579"/>
      <c r="C33" s="580"/>
    </row>
    <row r="34" spans="1:3" ht="61.5" customHeight="1"/>
  </sheetData>
  <mergeCells count="26">
    <mergeCell ref="A20:A26"/>
    <mergeCell ref="B16:C19"/>
    <mergeCell ref="A16:A19"/>
    <mergeCell ref="B25:C25"/>
    <mergeCell ref="A8:C8"/>
    <mergeCell ref="B10:C10"/>
    <mergeCell ref="B14:C14"/>
    <mergeCell ref="A12:A13"/>
    <mergeCell ref="A2:C2"/>
    <mergeCell ref="A6:C6"/>
    <mergeCell ref="B9:C9"/>
    <mergeCell ref="B4:C4"/>
    <mergeCell ref="B7:C7"/>
    <mergeCell ref="A11:C11"/>
    <mergeCell ref="A3:C3"/>
    <mergeCell ref="B5:C5"/>
    <mergeCell ref="B29:C33"/>
    <mergeCell ref="B24:C24"/>
    <mergeCell ref="B28:C28"/>
    <mergeCell ref="B12:C12"/>
    <mergeCell ref="B27:C27"/>
    <mergeCell ref="A15:C15"/>
    <mergeCell ref="A27:A33"/>
    <mergeCell ref="B26:C26"/>
    <mergeCell ref="B13:C13"/>
    <mergeCell ref="B20:C23"/>
  </mergeCells>
  <phoneticPr fontId="25" type="noConversion"/>
  <hyperlinks>
    <hyperlink ref="B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tabColor theme="0" tint="-0.499984740745262"/>
  </sheetPr>
  <dimension ref="A1:O19"/>
  <sheetViews>
    <sheetView zoomScale="70" zoomScaleNormal="70" workbookViewId="0">
      <selection activeCell="G12" sqref="G12"/>
    </sheetView>
  </sheetViews>
  <sheetFormatPr baseColWidth="10" defaultRowHeight="25.5"/>
  <cols>
    <col min="1" max="1" width="7.85546875" style="330" customWidth="1"/>
    <col min="2" max="2" width="11.28515625" style="330" bestFit="1" customWidth="1"/>
    <col min="3" max="3" width="14.85546875" style="330" bestFit="1" customWidth="1"/>
    <col min="4" max="4" width="22.140625" style="330" customWidth="1"/>
    <col min="5" max="5" width="11.42578125" style="330" bestFit="1"/>
    <col min="6" max="6" width="16" style="330" customWidth="1"/>
    <col min="7" max="7" width="27" style="330" customWidth="1"/>
    <col min="8" max="8" width="30.42578125" style="330" customWidth="1"/>
    <col min="9" max="9" width="0.7109375" style="330" customWidth="1"/>
    <col min="10" max="10" width="25.85546875" style="330" bestFit="1" customWidth="1"/>
    <col min="11" max="11" width="4.5703125" style="330" customWidth="1"/>
    <col min="12" max="16384" width="11.42578125" style="330"/>
  </cols>
  <sheetData>
    <row r="1" spans="1:15" ht="45" customHeight="1" thickBot="1">
      <c r="A1" s="329"/>
      <c r="B1" s="729" t="s">
        <v>366</v>
      </c>
      <c r="C1" s="730"/>
      <c r="D1" s="730"/>
      <c r="E1" s="730"/>
      <c r="F1" s="730"/>
      <c r="G1" s="730"/>
      <c r="H1" s="730"/>
      <c r="I1" s="730"/>
      <c r="J1" s="731"/>
      <c r="L1" s="362" t="s">
        <v>388</v>
      </c>
      <c r="M1" s="363"/>
      <c r="N1" s="363"/>
      <c r="O1" s="363"/>
    </row>
    <row r="2" spans="1:15" ht="10.5" customHeight="1" thickBot="1">
      <c r="A2" s="329"/>
      <c r="B2" s="329"/>
      <c r="C2" s="329"/>
      <c r="D2" s="329"/>
      <c r="E2" s="329"/>
      <c r="F2" s="329"/>
      <c r="G2" s="329"/>
      <c r="H2" s="329"/>
    </row>
    <row r="3" spans="1:15" ht="45" customHeight="1" thickBot="1">
      <c r="A3" s="331">
        <v>1</v>
      </c>
      <c r="B3" s="732" t="s">
        <v>498</v>
      </c>
      <c r="C3" s="733"/>
      <c r="D3" s="733"/>
      <c r="E3" s="733"/>
      <c r="F3" s="733"/>
      <c r="G3" s="733"/>
      <c r="H3" s="733"/>
      <c r="I3" s="733"/>
      <c r="J3" s="734"/>
    </row>
    <row r="4" spans="1:15" ht="79.5" customHeight="1" thickBot="1">
      <c r="A4" s="329"/>
      <c r="B4" s="342"/>
      <c r="C4" s="735" t="s">
        <v>367</v>
      </c>
      <c r="D4" s="736"/>
      <c r="E4" s="737" t="s">
        <v>368</v>
      </c>
      <c r="F4" s="738"/>
      <c r="G4" s="343" t="s">
        <v>499</v>
      </c>
      <c r="H4" s="344" t="s">
        <v>369</v>
      </c>
      <c r="J4" s="345" t="s">
        <v>383</v>
      </c>
    </row>
    <row r="5" spans="1:15" ht="30" customHeight="1" thickBot="1">
      <c r="A5" s="329"/>
      <c r="B5" s="332" t="s">
        <v>370</v>
      </c>
      <c r="C5" s="739" t="s">
        <v>371</v>
      </c>
      <c r="D5" s="740"/>
      <c r="E5" s="741">
        <v>110000</v>
      </c>
      <c r="F5" s="742"/>
      <c r="G5" s="349">
        <v>11000</v>
      </c>
      <c r="H5" s="350">
        <f>G5-E5</f>
        <v>-99000</v>
      </c>
      <c r="I5" s="351"/>
      <c r="J5" s="352">
        <f>E5-G5</f>
        <v>99000</v>
      </c>
    </row>
    <row r="6" spans="1:15" ht="30" customHeight="1" thickBot="1">
      <c r="A6" s="329"/>
      <c r="B6" s="332" t="s">
        <v>372</v>
      </c>
      <c r="C6" s="722" t="s">
        <v>374</v>
      </c>
      <c r="D6" s="723"/>
      <c r="E6" s="724">
        <v>15000</v>
      </c>
      <c r="F6" s="725"/>
      <c r="G6" s="353">
        <v>5000</v>
      </c>
      <c r="H6" s="354">
        <f>G6-E6</f>
        <v>-10000</v>
      </c>
      <c r="I6" s="351"/>
      <c r="J6" s="352">
        <f>E6-G6</f>
        <v>10000</v>
      </c>
    </row>
    <row r="7" spans="1:15" ht="30" customHeight="1" thickBot="1">
      <c r="A7" s="329"/>
      <c r="B7" s="332" t="s">
        <v>373</v>
      </c>
      <c r="C7" s="722"/>
      <c r="D7" s="723"/>
      <c r="E7" s="724"/>
      <c r="F7" s="725"/>
      <c r="G7" s="353"/>
      <c r="H7" s="354">
        <f>G7-E7</f>
        <v>0</v>
      </c>
      <c r="I7" s="351"/>
      <c r="J7" s="352">
        <f>E7-G7</f>
        <v>0</v>
      </c>
    </row>
    <row r="8" spans="1:15" ht="30" customHeight="1" thickBot="1">
      <c r="A8" s="329"/>
      <c r="B8" s="333" t="s">
        <v>375</v>
      </c>
      <c r="C8" s="718"/>
      <c r="D8" s="719"/>
      <c r="E8" s="720"/>
      <c r="F8" s="721"/>
      <c r="G8" s="355"/>
      <c r="H8" s="356">
        <f>G8-E8</f>
        <v>0</v>
      </c>
      <c r="I8" s="351"/>
      <c r="J8" s="357">
        <f>E8-G8</f>
        <v>0</v>
      </c>
    </row>
    <row r="9" spans="1:15" ht="8.25" customHeight="1" thickBot="1">
      <c r="A9" s="334"/>
      <c r="B9" s="364"/>
      <c r="C9" s="365"/>
      <c r="D9" s="365"/>
      <c r="E9" s="366"/>
      <c r="F9" s="366"/>
      <c r="G9" s="366"/>
      <c r="H9" s="367"/>
      <c r="I9" s="335"/>
    </row>
    <row r="10" spans="1:15" ht="45" customHeight="1" thickBot="1">
      <c r="A10" s="336">
        <v>2</v>
      </c>
      <c r="B10" s="743" t="s">
        <v>500</v>
      </c>
      <c r="C10" s="744"/>
      <c r="D10" s="744"/>
      <c r="E10" s="744"/>
      <c r="F10" s="744"/>
      <c r="G10" s="744"/>
      <c r="H10" s="744"/>
      <c r="I10" s="744"/>
      <c r="J10" s="745"/>
    </row>
    <row r="11" spans="1:15" ht="79.5" customHeight="1" thickBot="1">
      <c r="A11" s="329"/>
      <c r="B11" s="368"/>
      <c r="C11" s="735" t="s">
        <v>367</v>
      </c>
      <c r="D11" s="736"/>
      <c r="E11" s="737" t="s">
        <v>499</v>
      </c>
      <c r="F11" s="738"/>
      <c r="G11" s="343" t="s">
        <v>501</v>
      </c>
      <c r="H11" s="344" t="s">
        <v>369</v>
      </c>
      <c r="J11" s="369" t="s">
        <v>383</v>
      </c>
    </row>
    <row r="12" spans="1:15" ht="28.5" customHeight="1" thickBot="1">
      <c r="A12" s="329"/>
      <c r="B12" s="332" t="s">
        <v>376</v>
      </c>
      <c r="C12" s="739" t="s">
        <v>377</v>
      </c>
      <c r="D12" s="740"/>
      <c r="E12" s="741">
        <v>1500</v>
      </c>
      <c r="F12" s="742"/>
      <c r="G12" s="349">
        <v>0</v>
      </c>
      <c r="H12" s="350">
        <f>SUM(E12:G12)</f>
        <v>1500</v>
      </c>
      <c r="I12" s="351"/>
      <c r="J12" s="352">
        <f>-E12-G12</f>
        <v>-1500</v>
      </c>
    </row>
    <row r="13" spans="1:15" ht="28.5" customHeight="1" thickBot="1">
      <c r="A13" s="329"/>
      <c r="B13" s="332" t="s">
        <v>378</v>
      </c>
      <c r="C13" s="722" t="s">
        <v>379</v>
      </c>
      <c r="D13" s="723"/>
      <c r="E13" s="724">
        <v>1000</v>
      </c>
      <c r="F13" s="725"/>
      <c r="G13" s="353">
        <v>1000</v>
      </c>
      <c r="H13" s="354">
        <f>SUM(E13:G13)</f>
        <v>2000</v>
      </c>
      <c r="I13" s="351"/>
      <c r="J13" s="352">
        <f>-E13-G13</f>
        <v>-2000</v>
      </c>
    </row>
    <row r="14" spans="1:15" ht="28.5" customHeight="1" thickBot="1">
      <c r="A14" s="329"/>
      <c r="B14" s="332" t="s">
        <v>380</v>
      </c>
      <c r="C14" s="722" t="s">
        <v>381</v>
      </c>
      <c r="D14" s="723"/>
      <c r="E14" s="724">
        <v>5000</v>
      </c>
      <c r="F14" s="725"/>
      <c r="G14" s="353">
        <v>0</v>
      </c>
      <c r="H14" s="354">
        <f>SUM(E14:G14)</f>
        <v>5000</v>
      </c>
      <c r="I14" s="351"/>
      <c r="J14" s="352">
        <f>-E14-G14</f>
        <v>-5000</v>
      </c>
    </row>
    <row r="15" spans="1:15" ht="28.5" customHeight="1" thickBot="1">
      <c r="A15" s="329"/>
      <c r="B15" s="333" t="s">
        <v>382</v>
      </c>
      <c r="C15" s="718"/>
      <c r="D15" s="719"/>
      <c r="E15" s="720"/>
      <c r="F15" s="721"/>
      <c r="G15" s="355"/>
      <c r="H15" s="356">
        <f>SUM(E15:G15)</f>
        <v>0</v>
      </c>
      <c r="I15" s="351"/>
      <c r="J15" s="357">
        <f>-E15-G15</f>
        <v>0</v>
      </c>
    </row>
    <row r="16" spans="1:15" ht="10.5" customHeight="1" thickBot="1">
      <c r="A16" s="329"/>
      <c r="B16" s="337"/>
      <c r="C16" s="338"/>
      <c r="D16" s="339"/>
      <c r="E16" s="339"/>
      <c r="F16" s="339"/>
      <c r="G16" s="339"/>
      <c r="H16" s="340"/>
      <c r="J16" s="346"/>
    </row>
    <row r="17" spans="1:10" ht="66" customHeight="1" thickBot="1">
      <c r="A17" s="329"/>
      <c r="B17" s="726" t="s">
        <v>385</v>
      </c>
      <c r="C17" s="727"/>
      <c r="D17" s="727"/>
      <c r="E17" s="727"/>
      <c r="F17" s="727"/>
      <c r="G17" s="728"/>
      <c r="H17" s="358">
        <f>SUM(H5:H8,H12:H15)</f>
        <v>-100500</v>
      </c>
      <c r="I17" s="341"/>
      <c r="J17" s="347"/>
    </row>
    <row r="18" spans="1:10" ht="7.5" customHeight="1" thickBot="1">
      <c r="J18" s="346"/>
    </row>
    <row r="19" spans="1:10" ht="71.25" customHeight="1" thickBot="1">
      <c r="B19" s="716" t="s">
        <v>384</v>
      </c>
      <c r="C19" s="717"/>
      <c r="D19" s="717"/>
      <c r="E19" s="717"/>
      <c r="F19" s="717"/>
      <c r="G19" s="717"/>
      <c r="H19" s="717"/>
      <c r="I19" s="348"/>
      <c r="J19" s="359">
        <f>SUM(J5:J8,J12:J15)</f>
        <v>100500</v>
      </c>
    </row>
  </sheetData>
  <sheetProtection selectLockedCells="1"/>
  <mergeCells count="25">
    <mergeCell ref="C7:D7"/>
    <mergeCell ref="E7:F7"/>
    <mergeCell ref="B10:J10"/>
    <mergeCell ref="C12:D12"/>
    <mergeCell ref="E12:F12"/>
    <mergeCell ref="C8:D8"/>
    <mergeCell ref="E8:F8"/>
    <mergeCell ref="C11:D11"/>
    <mergeCell ref="E11:F11"/>
    <mergeCell ref="C6:D6"/>
    <mergeCell ref="E6:F6"/>
    <mergeCell ref="B1:J1"/>
    <mergeCell ref="B3:J3"/>
    <mergeCell ref="C4:D4"/>
    <mergeCell ref="E4:F4"/>
    <mergeCell ref="C5:D5"/>
    <mergeCell ref="E5:F5"/>
    <mergeCell ref="B19:H19"/>
    <mergeCell ref="C15:D15"/>
    <mergeCell ref="E15:F15"/>
    <mergeCell ref="C13:D13"/>
    <mergeCell ref="E13:F13"/>
    <mergeCell ref="C14:D14"/>
    <mergeCell ref="E14:F14"/>
    <mergeCell ref="B17:G17"/>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dimension ref="A1:L47"/>
  <sheetViews>
    <sheetView topLeftCell="A33" zoomScale="85" zoomScaleNormal="85" workbookViewId="0">
      <selection activeCell="I32" sqref="I32"/>
    </sheetView>
  </sheetViews>
  <sheetFormatPr baseColWidth="10" defaultColWidth="9.140625" defaultRowHeight="12.75"/>
  <cols>
    <col min="1" max="1" width="25.42578125" style="113" customWidth="1"/>
    <col min="2" max="2" width="12.85546875" style="113" customWidth="1"/>
    <col min="3" max="3" width="25.42578125" style="370" customWidth="1"/>
    <col min="4" max="4" width="14.5703125" style="370" customWidth="1"/>
    <col min="5" max="5" width="15" style="113" customWidth="1"/>
    <col min="6" max="7" width="14.5703125" style="113" customWidth="1"/>
    <col min="8" max="8" width="14.42578125" style="113" customWidth="1"/>
    <col min="9" max="9" width="10.42578125" style="113" bestFit="1" customWidth="1"/>
    <col min="10" max="10" width="14.140625" style="113" customWidth="1"/>
    <col min="11" max="11" width="14.85546875" style="113" customWidth="1"/>
    <col min="12" max="12" width="0.42578125" style="113" customWidth="1"/>
    <col min="13" max="16384" width="9.140625" style="113"/>
  </cols>
  <sheetData>
    <row r="1" spans="1:12" ht="41.25" customHeight="1" thickBot="1">
      <c r="A1" s="748" t="s">
        <v>389</v>
      </c>
      <c r="B1" s="749"/>
      <c r="C1" s="749"/>
      <c r="D1" s="749"/>
      <c r="E1" s="749"/>
      <c r="F1" s="749"/>
      <c r="G1" s="749"/>
      <c r="H1" s="749"/>
      <c r="I1" s="749"/>
      <c r="J1" s="749"/>
      <c r="K1" s="749"/>
      <c r="L1" s="750"/>
    </row>
    <row r="2" spans="1:12" ht="53.25" customHeight="1" thickBot="1">
      <c r="A2" s="780" t="s">
        <v>408</v>
      </c>
      <c r="B2" s="781"/>
      <c r="C2" s="781"/>
      <c r="D2" s="781"/>
      <c r="E2" s="781"/>
      <c r="F2" s="781"/>
      <c r="G2" s="781"/>
      <c r="H2" s="781"/>
      <c r="I2" s="781"/>
      <c r="J2" s="781"/>
      <c r="K2" s="781"/>
      <c r="L2" s="782"/>
    </row>
    <row r="3" spans="1:12" ht="51" customHeight="1">
      <c r="A3" s="751" t="s">
        <v>502</v>
      </c>
      <c r="B3" s="752"/>
      <c r="C3" s="757" t="s">
        <v>503</v>
      </c>
      <c r="D3" s="758"/>
      <c r="E3" s="763" t="s">
        <v>404</v>
      </c>
      <c r="F3" s="764"/>
      <c r="G3" s="764"/>
      <c r="H3" s="764"/>
      <c r="I3" s="764"/>
      <c r="J3" s="764"/>
      <c r="K3" s="765"/>
    </row>
    <row r="4" spans="1:12" ht="39.75" customHeight="1">
      <c r="A4" s="751"/>
      <c r="B4" s="752"/>
      <c r="C4" s="757"/>
      <c r="D4" s="758"/>
      <c r="E4" s="763"/>
      <c r="F4" s="764"/>
      <c r="G4" s="764"/>
      <c r="H4" s="764"/>
      <c r="I4" s="764"/>
      <c r="J4" s="764"/>
      <c r="K4" s="765"/>
    </row>
    <row r="5" spans="1:12" ht="12" customHeight="1">
      <c r="A5" s="751"/>
      <c r="B5" s="752"/>
      <c r="C5" s="757"/>
      <c r="D5" s="758"/>
      <c r="E5" s="763"/>
      <c r="F5" s="764"/>
      <c r="G5" s="764"/>
      <c r="H5" s="764"/>
      <c r="I5" s="764"/>
      <c r="J5" s="764"/>
      <c r="K5" s="765"/>
    </row>
    <row r="6" spans="1:12" ht="0.75" customHeight="1" thickBot="1">
      <c r="A6" s="753"/>
      <c r="B6" s="754"/>
      <c r="C6" s="759"/>
      <c r="D6" s="760"/>
      <c r="E6" s="766"/>
      <c r="F6" s="767"/>
      <c r="G6" s="767"/>
      <c r="H6" s="767"/>
      <c r="I6" s="767"/>
      <c r="J6" s="767"/>
      <c r="K6" s="768"/>
    </row>
    <row r="7" spans="1:12" ht="43.5" customHeight="1" thickBot="1">
      <c r="A7" s="755">
        <f>J26+J46</f>
        <v>10653.849111111111</v>
      </c>
      <c r="B7" s="756"/>
      <c r="C7" s="761">
        <f>K26+K46</f>
        <v>13258.284</v>
      </c>
      <c r="D7" s="762"/>
      <c r="E7" s="784">
        <f>+A7-C7</f>
        <v>-2604.434888888889</v>
      </c>
      <c r="F7" s="785"/>
      <c r="G7" s="785"/>
      <c r="H7" s="785"/>
      <c r="I7" s="785"/>
      <c r="J7" s="785"/>
      <c r="K7" s="786"/>
    </row>
    <row r="9" spans="1:12" ht="4.5" customHeight="1"/>
    <row r="10" spans="1:12" ht="31.5">
      <c r="A10" s="775" t="s">
        <v>396</v>
      </c>
      <c r="B10" s="776"/>
      <c r="C10" s="776"/>
      <c r="D10" s="776"/>
      <c r="E10" s="776"/>
      <c r="F10" s="776"/>
      <c r="G10" s="776"/>
      <c r="H10" s="776"/>
      <c r="I10" s="777"/>
      <c r="J10" s="374"/>
    </row>
    <row r="11" spans="1:12" ht="67.5" customHeight="1">
      <c r="A11" s="746" t="s">
        <v>326</v>
      </c>
      <c r="B11" s="746"/>
      <c r="C11" s="773" t="s">
        <v>395</v>
      </c>
      <c r="D11" s="774" t="s">
        <v>458</v>
      </c>
      <c r="E11" s="774"/>
      <c r="F11" s="381">
        <v>43465</v>
      </c>
      <c r="G11" s="769" t="s">
        <v>504</v>
      </c>
      <c r="H11" s="769"/>
      <c r="I11" s="382">
        <v>43830</v>
      </c>
      <c r="J11" s="783" t="s">
        <v>400</v>
      </c>
      <c r="K11" s="783"/>
    </row>
    <row r="12" spans="1:12" ht="52.5" customHeight="1">
      <c r="A12" s="746"/>
      <c r="B12" s="746"/>
      <c r="C12" s="773"/>
      <c r="D12" s="375" t="s">
        <v>390</v>
      </c>
      <c r="E12" s="376" t="s">
        <v>391</v>
      </c>
      <c r="F12" s="377" t="s">
        <v>34</v>
      </c>
      <c r="G12" s="384" t="s">
        <v>390</v>
      </c>
      <c r="H12" s="378" t="s">
        <v>391</v>
      </c>
      <c r="I12" s="379" t="s">
        <v>459</v>
      </c>
      <c r="J12" s="372" t="s">
        <v>398</v>
      </c>
      <c r="K12" s="373" t="s">
        <v>399</v>
      </c>
    </row>
    <row r="13" spans="1:12" ht="24">
      <c r="A13" s="747" t="s">
        <v>392</v>
      </c>
      <c r="B13" s="747"/>
      <c r="C13" s="431">
        <v>298022121</v>
      </c>
      <c r="D13" s="432">
        <v>43475</v>
      </c>
      <c r="E13" s="433">
        <v>3625.32</v>
      </c>
      <c r="F13" s="371">
        <f t="shared" ref="F13:F25" si="0">D13-$F$11</f>
        <v>10</v>
      </c>
      <c r="G13" s="432">
        <v>43840</v>
      </c>
      <c r="H13" s="433">
        <v>4352.1499999999996</v>
      </c>
      <c r="I13" s="371">
        <f>G13-$I$11</f>
        <v>10</v>
      </c>
      <c r="J13" s="380">
        <f>E13*(90-F13)/90</f>
        <v>3222.5066666666671</v>
      </c>
      <c r="K13" s="383">
        <f>H13*(90-I13)/90</f>
        <v>3868.5777777777776</v>
      </c>
    </row>
    <row r="14" spans="1:12" ht="24">
      <c r="A14" s="747" t="s">
        <v>393</v>
      </c>
      <c r="B14" s="747"/>
      <c r="C14" s="431" t="s">
        <v>394</v>
      </c>
      <c r="D14" s="432">
        <v>43509</v>
      </c>
      <c r="E14" s="433">
        <v>6852.36</v>
      </c>
      <c r="F14" s="371">
        <f t="shared" si="0"/>
        <v>44</v>
      </c>
      <c r="G14" s="432">
        <v>43874</v>
      </c>
      <c r="H14" s="433">
        <v>5421.23</v>
      </c>
      <c r="I14" s="371">
        <f t="shared" ref="I14:I25" si="1">G14-$I$11</f>
        <v>44</v>
      </c>
      <c r="J14" s="380">
        <f t="shared" ref="J14:J25" si="2">E14*(90-F14)/90</f>
        <v>3502.3173333333334</v>
      </c>
      <c r="K14" s="383">
        <f>H14*(90-I14)/90</f>
        <v>2770.8508888888887</v>
      </c>
    </row>
    <row r="15" spans="1:12" ht="24">
      <c r="A15" s="747" t="s">
        <v>397</v>
      </c>
      <c r="B15" s="747"/>
      <c r="C15" s="431">
        <v>10031541547</v>
      </c>
      <c r="D15" s="432">
        <v>43529</v>
      </c>
      <c r="E15" s="433">
        <v>1652.3</v>
      </c>
      <c r="F15" s="371">
        <f t="shared" si="0"/>
        <v>64</v>
      </c>
      <c r="G15" s="432"/>
      <c r="H15" s="433"/>
      <c r="I15" s="371">
        <f t="shared" si="1"/>
        <v>-43830</v>
      </c>
      <c r="J15" s="380">
        <f t="shared" si="2"/>
        <v>477.33111111111106</v>
      </c>
      <c r="K15" s="383">
        <f t="shared" ref="K15:K25" si="3">H15*(90-I15)/90</f>
        <v>0</v>
      </c>
    </row>
    <row r="16" spans="1:12" ht="24">
      <c r="A16" s="747"/>
      <c r="B16" s="747"/>
      <c r="C16" s="431"/>
      <c r="D16" s="432"/>
      <c r="E16" s="433"/>
      <c r="F16" s="371">
        <f t="shared" si="0"/>
        <v>-43465</v>
      </c>
      <c r="G16" s="432"/>
      <c r="H16" s="433"/>
      <c r="I16" s="371">
        <f t="shared" si="1"/>
        <v>-43830</v>
      </c>
      <c r="J16" s="380">
        <f t="shared" si="2"/>
        <v>0</v>
      </c>
      <c r="K16" s="383">
        <f t="shared" si="3"/>
        <v>0</v>
      </c>
    </row>
    <row r="17" spans="1:11" ht="24">
      <c r="A17" s="747"/>
      <c r="B17" s="747"/>
      <c r="C17" s="431"/>
      <c r="D17" s="432"/>
      <c r="E17" s="433"/>
      <c r="F17" s="371">
        <f t="shared" si="0"/>
        <v>-43465</v>
      </c>
      <c r="G17" s="432"/>
      <c r="H17" s="433"/>
      <c r="I17" s="371">
        <f t="shared" si="1"/>
        <v>-43830</v>
      </c>
      <c r="J17" s="380">
        <f t="shared" si="2"/>
        <v>0</v>
      </c>
      <c r="K17" s="383">
        <f t="shared" si="3"/>
        <v>0</v>
      </c>
    </row>
    <row r="18" spans="1:11" ht="24">
      <c r="A18" s="747"/>
      <c r="B18" s="747"/>
      <c r="C18" s="431"/>
      <c r="D18" s="432"/>
      <c r="E18" s="433"/>
      <c r="F18" s="371">
        <f t="shared" si="0"/>
        <v>-43465</v>
      </c>
      <c r="G18" s="432"/>
      <c r="H18" s="433"/>
      <c r="I18" s="371">
        <f t="shared" si="1"/>
        <v>-43830</v>
      </c>
      <c r="J18" s="380">
        <f t="shared" si="2"/>
        <v>0</v>
      </c>
      <c r="K18" s="383">
        <f t="shared" si="3"/>
        <v>0</v>
      </c>
    </row>
    <row r="19" spans="1:11" ht="24">
      <c r="A19" s="747"/>
      <c r="B19" s="747"/>
      <c r="C19" s="431"/>
      <c r="D19" s="432"/>
      <c r="E19" s="433"/>
      <c r="F19" s="371">
        <f t="shared" si="0"/>
        <v>-43465</v>
      </c>
      <c r="G19" s="432"/>
      <c r="H19" s="433"/>
      <c r="I19" s="371">
        <f t="shared" si="1"/>
        <v>-43830</v>
      </c>
      <c r="J19" s="380">
        <f t="shared" si="2"/>
        <v>0</v>
      </c>
      <c r="K19" s="383">
        <f t="shared" si="3"/>
        <v>0</v>
      </c>
    </row>
    <row r="20" spans="1:11" ht="24">
      <c r="A20" s="747"/>
      <c r="B20" s="747"/>
      <c r="C20" s="431"/>
      <c r="D20" s="432"/>
      <c r="E20" s="433"/>
      <c r="F20" s="371">
        <f t="shared" si="0"/>
        <v>-43465</v>
      </c>
      <c r="G20" s="432"/>
      <c r="H20" s="433"/>
      <c r="I20" s="371">
        <f t="shared" si="1"/>
        <v>-43830</v>
      </c>
      <c r="J20" s="380">
        <f t="shared" si="2"/>
        <v>0</v>
      </c>
      <c r="K20" s="383">
        <f t="shared" si="3"/>
        <v>0</v>
      </c>
    </row>
    <row r="21" spans="1:11" ht="24">
      <c r="A21" s="747"/>
      <c r="B21" s="747"/>
      <c r="C21" s="431"/>
      <c r="D21" s="432"/>
      <c r="E21" s="433"/>
      <c r="F21" s="371">
        <f t="shared" si="0"/>
        <v>-43465</v>
      </c>
      <c r="G21" s="432"/>
      <c r="H21" s="433"/>
      <c r="I21" s="371">
        <f t="shared" si="1"/>
        <v>-43830</v>
      </c>
      <c r="J21" s="380">
        <f t="shared" si="2"/>
        <v>0</v>
      </c>
      <c r="K21" s="383">
        <f t="shared" si="3"/>
        <v>0</v>
      </c>
    </row>
    <row r="22" spans="1:11" ht="24">
      <c r="A22" s="747"/>
      <c r="B22" s="747"/>
      <c r="C22" s="431"/>
      <c r="D22" s="432"/>
      <c r="E22" s="433"/>
      <c r="F22" s="371">
        <f t="shared" si="0"/>
        <v>-43465</v>
      </c>
      <c r="G22" s="432"/>
      <c r="H22" s="433"/>
      <c r="I22" s="371">
        <f t="shared" si="1"/>
        <v>-43830</v>
      </c>
      <c r="J22" s="380">
        <f t="shared" si="2"/>
        <v>0</v>
      </c>
      <c r="K22" s="383">
        <f t="shared" si="3"/>
        <v>0</v>
      </c>
    </row>
    <row r="23" spans="1:11" ht="24">
      <c r="A23" s="747"/>
      <c r="B23" s="747"/>
      <c r="C23" s="431"/>
      <c r="D23" s="432"/>
      <c r="E23" s="433"/>
      <c r="F23" s="371">
        <f t="shared" si="0"/>
        <v>-43465</v>
      </c>
      <c r="G23" s="432"/>
      <c r="H23" s="433"/>
      <c r="I23" s="371">
        <f t="shared" si="1"/>
        <v>-43830</v>
      </c>
      <c r="J23" s="380">
        <f t="shared" si="2"/>
        <v>0</v>
      </c>
      <c r="K23" s="383">
        <f t="shared" si="3"/>
        <v>0</v>
      </c>
    </row>
    <row r="24" spans="1:11" ht="24">
      <c r="A24" s="747"/>
      <c r="B24" s="747"/>
      <c r="C24" s="431"/>
      <c r="D24" s="432"/>
      <c r="E24" s="433"/>
      <c r="F24" s="371">
        <f t="shared" si="0"/>
        <v>-43465</v>
      </c>
      <c r="G24" s="432"/>
      <c r="H24" s="433"/>
      <c r="I24" s="371">
        <f t="shared" si="1"/>
        <v>-43830</v>
      </c>
      <c r="J24" s="380">
        <f t="shared" si="2"/>
        <v>0</v>
      </c>
      <c r="K24" s="383">
        <f t="shared" si="3"/>
        <v>0</v>
      </c>
    </row>
    <row r="25" spans="1:11" ht="24.75" thickBot="1">
      <c r="A25" s="747"/>
      <c r="B25" s="747"/>
      <c r="C25" s="431"/>
      <c r="D25" s="432"/>
      <c r="E25" s="433"/>
      <c r="F25" s="371">
        <f t="shared" si="0"/>
        <v>-43465</v>
      </c>
      <c r="G25" s="432"/>
      <c r="H25" s="433"/>
      <c r="I25" s="385">
        <f t="shared" si="1"/>
        <v>-43830</v>
      </c>
      <c r="J25" s="386">
        <f t="shared" si="2"/>
        <v>0</v>
      </c>
      <c r="K25" s="387">
        <f t="shared" si="3"/>
        <v>0</v>
      </c>
    </row>
    <row r="26" spans="1:11" ht="16.5" customHeight="1">
      <c r="D26" s="113"/>
      <c r="I26" s="787" t="s">
        <v>116</v>
      </c>
      <c r="J26" s="789">
        <f>SUM(J13:J25)</f>
        <v>7202.1551111111112</v>
      </c>
      <c r="K26" s="778">
        <f>SUM(K13:K25)</f>
        <v>6639.4286666666667</v>
      </c>
    </row>
    <row r="27" spans="1:11" ht="13.5" thickBot="1">
      <c r="D27" s="113"/>
      <c r="I27" s="788"/>
      <c r="J27" s="790"/>
      <c r="K27" s="779"/>
    </row>
    <row r="28" spans="1:11">
      <c r="D28" s="113"/>
    </row>
    <row r="29" spans="1:11">
      <c r="D29" s="113"/>
    </row>
    <row r="30" spans="1:11" ht="31.5">
      <c r="A30" s="770" t="s">
        <v>401</v>
      </c>
      <c r="B30" s="771"/>
      <c r="C30" s="771"/>
      <c r="D30" s="771"/>
      <c r="E30" s="771"/>
      <c r="F30" s="771"/>
      <c r="G30" s="771"/>
      <c r="H30" s="771"/>
      <c r="I30" s="772"/>
      <c r="J30" s="374"/>
    </row>
    <row r="31" spans="1:11" ht="67.5" customHeight="1">
      <c r="A31" s="746" t="s">
        <v>326</v>
      </c>
      <c r="B31" s="746"/>
      <c r="C31" s="773" t="s">
        <v>395</v>
      </c>
      <c r="D31" s="774" t="s">
        <v>458</v>
      </c>
      <c r="E31" s="774"/>
      <c r="F31" s="381">
        <v>43465</v>
      </c>
      <c r="G31" s="769" t="s">
        <v>504</v>
      </c>
      <c r="H31" s="769"/>
      <c r="I31" s="382">
        <v>43830</v>
      </c>
      <c r="J31" s="783" t="s">
        <v>400</v>
      </c>
      <c r="K31" s="783"/>
    </row>
    <row r="32" spans="1:11" ht="52.5" customHeight="1">
      <c r="A32" s="746"/>
      <c r="B32" s="746"/>
      <c r="C32" s="773"/>
      <c r="D32" s="375" t="s">
        <v>390</v>
      </c>
      <c r="E32" s="376" t="s">
        <v>391</v>
      </c>
      <c r="F32" s="377" t="s">
        <v>459</v>
      </c>
      <c r="G32" s="384" t="s">
        <v>390</v>
      </c>
      <c r="H32" s="378" t="s">
        <v>391</v>
      </c>
      <c r="I32" s="379" t="s">
        <v>13</v>
      </c>
      <c r="J32" s="372" t="s">
        <v>398</v>
      </c>
      <c r="K32" s="373" t="s">
        <v>399</v>
      </c>
    </row>
    <row r="33" spans="1:11" ht="24">
      <c r="A33" s="747" t="s">
        <v>402</v>
      </c>
      <c r="B33" s="747"/>
      <c r="C33" s="431">
        <v>4790221</v>
      </c>
      <c r="D33" s="432">
        <v>43485</v>
      </c>
      <c r="E33" s="433">
        <v>625.32000000000005</v>
      </c>
      <c r="F33" s="371">
        <f>D33-$F$11</f>
        <v>20</v>
      </c>
      <c r="G33" s="432">
        <v>43850</v>
      </c>
      <c r="H33" s="433">
        <v>4352.1499999999996</v>
      </c>
      <c r="I33" s="371">
        <f>G33-$I$11</f>
        <v>20</v>
      </c>
      <c r="J33" s="380">
        <f>E33*(30-F33)/30</f>
        <v>208.44000000000003</v>
      </c>
      <c r="K33" s="383">
        <f>H33*(30-I33)/30</f>
        <v>1450.7166666666667</v>
      </c>
    </row>
    <row r="34" spans="1:11" ht="24">
      <c r="A34" s="747" t="s">
        <v>403</v>
      </c>
      <c r="B34" s="747"/>
      <c r="C34" s="431">
        <v>54578</v>
      </c>
      <c r="D34" s="432">
        <v>43478</v>
      </c>
      <c r="E34" s="433">
        <v>2852.36</v>
      </c>
      <c r="F34" s="371">
        <f t="shared" ref="F34:F45" si="4">D34-$F$11</f>
        <v>13</v>
      </c>
      <c r="G34" s="432">
        <v>43843</v>
      </c>
      <c r="H34" s="433">
        <v>5421.23</v>
      </c>
      <c r="I34" s="371">
        <f t="shared" ref="I34:I45" si="5">G34-$I$11</f>
        <v>13</v>
      </c>
      <c r="J34" s="380">
        <f t="shared" ref="J34:J45" si="6">E34*(30-F34)/30</f>
        <v>1616.3373333333334</v>
      </c>
      <c r="K34" s="383">
        <f t="shared" ref="K34:K45" si="7">H34*(30-I34)/30</f>
        <v>3072.0303333333331</v>
      </c>
    </row>
    <row r="35" spans="1:11" ht="24">
      <c r="A35" s="747" t="s">
        <v>397</v>
      </c>
      <c r="B35" s="747"/>
      <c r="C35" s="431">
        <v>102441541</v>
      </c>
      <c r="D35" s="432">
        <v>43470</v>
      </c>
      <c r="E35" s="433">
        <v>1952.3</v>
      </c>
      <c r="F35" s="371">
        <f t="shared" si="4"/>
        <v>5</v>
      </c>
      <c r="G35" s="432">
        <v>43835</v>
      </c>
      <c r="H35" s="433">
        <v>2515.33</v>
      </c>
      <c r="I35" s="371">
        <f t="shared" si="5"/>
        <v>5</v>
      </c>
      <c r="J35" s="380">
        <f t="shared" si="6"/>
        <v>1626.9166666666667</v>
      </c>
      <c r="K35" s="383">
        <f t="shared" si="7"/>
        <v>2096.1083333333331</v>
      </c>
    </row>
    <row r="36" spans="1:11" ht="24">
      <c r="A36" s="747"/>
      <c r="B36" s="747"/>
      <c r="C36" s="431"/>
      <c r="D36" s="432"/>
      <c r="E36" s="433"/>
      <c r="F36" s="371">
        <f t="shared" si="4"/>
        <v>-43465</v>
      </c>
      <c r="G36" s="432"/>
      <c r="H36" s="433"/>
      <c r="I36" s="371">
        <f t="shared" si="5"/>
        <v>-43830</v>
      </c>
      <c r="J36" s="380">
        <f t="shared" si="6"/>
        <v>0</v>
      </c>
      <c r="K36" s="383">
        <f t="shared" si="7"/>
        <v>0</v>
      </c>
    </row>
    <row r="37" spans="1:11" ht="24">
      <c r="A37" s="747"/>
      <c r="B37" s="747"/>
      <c r="C37" s="431"/>
      <c r="D37" s="432"/>
      <c r="E37" s="433"/>
      <c r="F37" s="371">
        <f t="shared" si="4"/>
        <v>-43465</v>
      </c>
      <c r="G37" s="432"/>
      <c r="H37" s="433"/>
      <c r="I37" s="371">
        <f t="shared" si="5"/>
        <v>-43830</v>
      </c>
      <c r="J37" s="380">
        <f t="shared" si="6"/>
        <v>0</v>
      </c>
      <c r="K37" s="383">
        <f t="shared" si="7"/>
        <v>0</v>
      </c>
    </row>
    <row r="38" spans="1:11" ht="24">
      <c r="A38" s="747"/>
      <c r="B38" s="747"/>
      <c r="C38" s="431"/>
      <c r="D38" s="432"/>
      <c r="E38" s="433"/>
      <c r="F38" s="371">
        <f t="shared" si="4"/>
        <v>-43465</v>
      </c>
      <c r="G38" s="432"/>
      <c r="H38" s="433"/>
      <c r="I38" s="371">
        <f t="shared" si="5"/>
        <v>-43830</v>
      </c>
      <c r="J38" s="380">
        <f t="shared" si="6"/>
        <v>0</v>
      </c>
      <c r="K38" s="383">
        <f t="shared" si="7"/>
        <v>0</v>
      </c>
    </row>
    <row r="39" spans="1:11" ht="24">
      <c r="A39" s="747"/>
      <c r="B39" s="747"/>
      <c r="C39" s="431"/>
      <c r="D39" s="432"/>
      <c r="E39" s="433"/>
      <c r="F39" s="371">
        <f t="shared" si="4"/>
        <v>-43465</v>
      </c>
      <c r="G39" s="432"/>
      <c r="H39" s="433"/>
      <c r="I39" s="371">
        <f t="shared" si="5"/>
        <v>-43830</v>
      </c>
      <c r="J39" s="380">
        <f t="shared" si="6"/>
        <v>0</v>
      </c>
      <c r="K39" s="383">
        <f t="shared" si="7"/>
        <v>0</v>
      </c>
    </row>
    <row r="40" spans="1:11" ht="24">
      <c r="A40" s="747"/>
      <c r="B40" s="747"/>
      <c r="C40" s="431"/>
      <c r="D40" s="432"/>
      <c r="E40" s="433"/>
      <c r="F40" s="371">
        <f t="shared" si="4"/>
        <v>-43465</v>
      </c>
      <c r="G40" s="432"/>
      <c r="H40" s="433"/>
      <c r="I40" s="371">
        <f t="shared" si="5"/>
        <v>-43830</v>
      </c>
      <c r="J40" s="380">
        <f t="shared" si="6"/>
        <v>0</v>
      </c>
      <c r="K40" s="383">
        <f t="shared" si="7"/>
        <v>0</v>
      </c>
    </row>
    <row r="41" spans="1:11" ht="24">
      <c r="A41" s="747"/>
      <c r="B41" s="747"/>
      <c r="C41" s="431"/>
      <c r="D41" s="432"/>
      <c r="E41" s="433"/>
      <c r="F41" s="371">
        <f t="shared" si="4"/>
        <v>-43465</v>
      </c>
      <c r="G41" s="432"/>
      <c r="H41" s="433"/>
      <c r="I41" s="371">
        <f t="shared" si="5"/>
        <v>-43830</v>
      </c>
      <c r="J41" s="380">
        <f t="shared" si="6"/>
        <v>0</v>
      </c>
      <c r="K41" s="383">
        <f t="shared" si="7"/>
        <v>0</v>
      </c>
    </row>
    <row r="42" spans="1:11" ht="24">
      <c r="A42" s="747"/>
      <c r="B42" s="747"/>
      <c r="C42" s="431"/>
      <c r="D42" s="432"/>
      <c r="E42" s="433"/>
      <c r="F42" s="371">
        <f t="shared" si="4"/>
        <v>-43465</v>
      </c>
      <c r="G42" s="432"/>
      <c r="H42" s="433"/>
      <c r="I42" s="371">
        <f t="shared" si="5"/>
        <v>-43830</v>
      </c>
      <c r="J42" s="380">
        <f t="shared" si="6"/>
        <v>0</v>
      </c>
      <c r="K42" s="383">
        <f t="shared" si="7"/>
        <v>0</v>
      </c>
    </row>
    <row r="43" spans="1:11" ht="24">
      <c r="A43" s="747"/>
      <c r="B43" s="747"/>
      <c r="C43" s="431"/>
      <c r="D43" s="432"/>
      <c r="E43" s="433"/>
      <c r="F43" s="371">
        <f t="shared" si="4"/>
        <v>-43465</v>
      </c>
      <c r="G43" s="432"/>
      <c r="H43" s="433"/>
      <c r="I43" s="371">
        <f t="shared" si="5"/>
        <v>-43830</v>
      </c>
      <c r="J43" s="380">
        <f t="shared" si="6"/>
        <v>0</v>
      </c>
      <c r="K43" s="383">
        <f t="shared" si="7"/>
        <v>0</v>
      </c>
    </row>
    <row r="44" spans="1:11" ht="24">
      <c r="A44" s="747"/>
      <c r="B44" s="747"/>
      <c r="C44" s="431"/>
      <c r="D44" s="432"/>
      <c r="E44" s="433"/>
      <c r="F44" s="371">
        <f t="shared" si="4"/>
        <v>-43465</v>
      </c>
      <c r="G44" s="432"/>
      <c r="H44" s="433"/>
      <c r="I44" s="371">
        <f t="shared" si="5"/>
        <v>-43830</v>
      </c>
      <c r="J44" s="380">
        <f t="shared" si="6"/>
        <v>0</v>
      </c>
      <c r="K44" s="383">
        <f t="shared" si="7"/>
        <v>0</v>
      </c>
    </row>
    <row r="45" spans="1:11" ht="24.75" thickBot="1">
      <c r="A45" s="747"/>
      <c r="B45" s="747"/>
      <c r="C45" s="431"/>
      <c r="D45" s="432"/>
      <c r="E45" s="433"/>
      <c r="F45" s="371">
        <f t="shared" si="4"/>
        <v>-43465</v>
      </c>
      <c r="G45" s="432"/>
      <c r="H45" s="433"/>
      <c r="I45" s="385">
        <f t="shared" si="5"/>
        <v>-43830</v>
      </c>
      <c r="J45" s="386">
        <f t="shared" si="6"/>
        <v>0</v>
      </c>
      <c r="K45" s="387">
        <f t="shared" si="7"/>
        <v>0</v>
      </c>
    </row>
    <row r="46" spans="1:11" ht="16.5" customHeight="1">
      <c r="I46" s="787" t="s">
        <v>116</v>
      </c>
      <c r="J46" s="789">
        <f>SUM(J33:J45)</f>
        <v>3451.6940000000004</v>
      </c>
      <c r="K46" s="791">
        <f>SUM(K33:K45)</f>
        <v>6618.855333333333</v>
      </c>
    </row>
    <row r="47" spans="1:11" ht="12.75" customHeight="1" thickBot="1">
      <c r="I47" s="788"/>
      <c r="J47" s="790"/>
      <c r="K47" s="792"/>
    </row>
  </sheetData>
  <mergeCells count="52">
    <mergeCell ref="J46:J47"/>
    <mergeCell ref="K46:K47"/>
    <mergeCell ref="J31:K31"/>
    <mergeCell ref="A43:B43"/>
    <mergeCell ref="A44:B44"/>
    <mergeCell ref="A45:B45"/>
    <mergeCell ref="I46:I47"/>
    <mergeCell ref="A41:B41"/>
    <mergeCell ref="A42:B42"/>
    <mergeCell ref="A39:B39"/>
    <mergeCell ref="A10:I10"/>
    <mergeCell ref="G11:H11"/>
    <mergeCell ref="K26:K27"/>
    <mergeCell ref="A2:L2"/>
    <mergeCell ref="J11:K11"/>
    <mergeCell ref="D11:E11"/>
    <mergeCell ref="E7:K7"/>
    <mergeCell ref="I26:I27"/>
    <mergeCell ref="J26:J27"/>
    <mergeCell ref="C11:C12"/>
    <mergeCell ref="A40:B40"/>
    <mergeCell ref="A21:B21"/>
    <mergeCell ref="A22:B22"/>
    <mergeCell ref="G31:H31"/>
    <mergeCell ref="A34:B34"/>
    <mergeCell ref="A38:B38"/>
    <mergeCell ref="A30:I30"/>
    <mergeCell ref="A31:B32"/>
    <mergeCell ref="C31:C32"/>
    <mergeCell ref="D31:E31"/>
    <mergeCell ref="A1:L1"/>
    <mergeCell ref="A3:B6"/>
    <mergeCell ref="A7:B7"/>
    <mergeCell ref="C3:D6"/>
    <mergeCell ref="C7:D7"/>
    <mergeCell ref="E3:K6"/>
    <mergeCell ref="A18:B18"/>
    <mergeCell ref="A13:B13"/>
    <mergeCell ref="A36:B36"/>
    <mergeCell ref="A37:B37"/>
    <mergeCell ref="A35:B35"/>
    <mergeCell ref="A33:B33"/>
    <mergeCell ref="A11:B12"/>
    <mergeCell ref="A25:B25"/>
    <mergeCell ref="A24:B24"/>
    <mergeCell ref="A14:B14"/>
    <mergeCell ref="A23:B23"/>
    <mergeCell ref="A20:B20"/>
    <mergeCell ref="A19:B19"/>
    <mergeCell ref="A15:B15"/>
    <mergeCell ref="A16:B16"/>
    <mergeCell ref="A17:B17"/>
  </mergeCells>
  <phoneticPr fontId="25" type="noConversion"/>
  <conditionalFormatting sqref="F12:F25">
    <cfRule type="cellIs" dxfId="19" priority="22" stopIfTrue="1" operator="equal">
      <formula>0</formula>
    </cfRule>
  </conditionalFormatting>
  <conditionalFormatting sqref="E13">
    <cfRule type="cellIs" dxfId="18" priority="21" stopIfTrue="1" operator="equal">
      <formula>0</formula>
    </cfRule>
  </conditionalFormatting>
  <conditionalFormatting sqref="K33:K45">
    <cfRule type="cellIs" dxfId="17" priority="2" stopIfTrue="1" operator="equal">
      <formula>0</formula>
    </cfRule>
  </conditionalFormatting>
  <conditionalFormatting sqref="E14:E25">
    <cfRule type="cellIs" dxfId="16" priority="19" stopIfTrue="1" operator="equal">
      <formula>0</formula>
    </cfRule>
  </conditionalFormatting>
  <conditionalFormatting sqref="I12">
    <cfRule type="cellIs" dxfId="15" priority="18" stopIfTrue="1" operator="equal">
      <formula>0</formula>
    </cfRule>
  </conditionalFormatting>
  <conditionalFormatting sqref="J13">
    <cfRule type="cellIs" dxfId="14" priority="17" stopIfTrue="1" operator="equal">
      <formula>0</formula>
    </cfRule>
  </conditionalFormatting>
  <conditionalFormatting sqref="H13">
    <cfRule type="cellIs" dxfId="13" priority="16" stopIfTrue="1" operator="equal">
      <formula>0</formula>
    </cfRule>
  </conditionalFormatting>
  <conditionalFormatting sqref="H14:H25">
    <cfRule type="cellIs" dxfId="12" priority="15" stopIfTrue="1" operator="equal">
      <formula>0</formula>
    </cfRule>
  </conditionalFormatting>
  <conditionalFormatting sqref="I13:I25">
    <cfRule type="cellIs" dxfId="11" priority="14" stopIfTrue="1" operator="equal">
      <formula>0</formula>
    </cfRule>
  </conditionalFormatting>
  <conditionalFormatting sqref="J14:J25">
    <cfRule type="cellIs" dxfId="10" priority="13" stopIfTrue="1" operator="equal">
      <formula>0</formula>
    </cfRule>
  </conditionalFormatting>
  <conditionalFormatting sqref="K13:K26">
    <cfRule type="cellIs" dxfId="9" priority="12" stopIfTrue="1" operator="equal">
      <formula>0</formula>
    </cfRule>
  </conditionalFormatting>
  <conditionalFormatting sqref="F32:F45">
    <cfRule type="cellIs" dxfId="8" priority="11" stopIfTrue="1" operator="equal">
      <formula>0</formula>
    </cfRule>
  </conditionalFormatting>
  <conditionalFormatting sqref="E33">
    <cfRule type="cellIs" dxfId="7" priority="10" stopIfTrue="1" operator="equal">
      <formula>0</formula>
    </cfRule>
  </conditionalFormatting>
  <conditionalFormatting sqref="E34:E45">
    <cfRule type="cellIs" dxfId="6" priority="9" stopIfTrue="1" operator="equal">
      <formula>0</formula>
    </cfRule>
  </conditionalFormatting>
  <conditionalFormatting sqref="I32">
    <cfRule type="cellIs" dxfId="5" priority="8" stopIfTrue="1" operator="equal">
      <formula>0</formula>
    </cfRule>
  </conditionalFormatting>
  <conditionalFormatting sqref="J33">
    <cfRule type="cellIs" dxfId="4" priority="7" stopIfTrue="1" operator="equal">
      <formula>0</formula>
    </cfRule>
  </conditionalFormatting>
  <conditionalFormatting sqref="H33">
    <cfRule type="cellIs" dxfId="3" priority="6" stopIfTrue="1" operator="equal">
      <formula>0</formula>
    </cfRule>
  </conditionalFormatting>
  <conditionalFormatting sqref="H34:H45">
    <cfRule type="cellIs" dxfId="2" priority="5" stopIfTrue="1" operator="equal">
      <formula>0</formula>
    </cfRule>
  </conditionalFormatting>
  <conditionalFormatting sqref="I33:I45">
    <cfRule type="cellIs" dxfId="1" priority="4" stopIfTrue="1" operator="equal">
      <formula>0</formula>
    </cfRule>
  </conditionalFormatting>
  <conditionalFormatting sqref="J34:J45">
    <cfRule type="cellIs" dxfId="0" priority="1" stopIfTrue="1" operator="equal">
      <formula>0</formula>
    </cfRule>
  </conditionalFormatting>
  <pageMargins left="0.74791666666666701" right="0.74791666666666701" top="0.98402777777777795" bottom="0.98402777777777795" header="0.51180555555555496" footer="0.51180555555555496"/>
  <pageSetup paperSize="9" firstPageNumber="0" orientation="portrait" r:id="rId1"/>
  <ignoredErrors>
    <ignoredError sqref="K13:K14 J35:K35 K38" unlockedFormula="1"/>
  </ignoredErrors>
</worksheet>
</file>

<file path=xl/worksheets/sheet12.xml><?xml version="1.0" encoding="utf-8"?>
<worksheet xmlns="http://schemas.openxmlformats.org/spreadsheetml/2006/main" xmlns:r="http://schemas.openxmlformats.org/officeDocument/2006/relationships">
  <sheetPr>
    <tabColor rgb="FF33CC33"/>
  </sheetPr>
  <dimension ref="A1:Q63"/>
  <sheetViews>
    <sheetView zoomScale="80" zoomScaleNormal="80" workbookViewId="0">
      <selection activeCell="M8" sqref="M8"/>
    </sheetView>
  </sheetViews>
  <sheetFormatPr baseColWidth="10" defaultColWidth="9.140625" defaultRowHeight="12.75"/>
  <cols>
    <col min="1" max="1" width="9.140625" style="114"/>
    <col min="2" max="2" width="26.7109375" style="114" bestFit="1" customWidth="1"/>
    <col min="3" max="3" width="15.5703125" style="114" bestFit="1" customWidth="1"/>
    <col min="4" max="4" width="13.5703125" style="114" customWidth="1"/>
    <col min="5" max="5" width="12" style="114" customWidth="1"/>
    <col min="6" max="6" width="30.28515625" style="114" bestFit="1" customWidth="1"/>
    <col min="7" max="7" width="12.28515625" style="115" bestFit="1" customWidth="1"/>
    <col min="8" max="8" width="15.5703125" style="114" bestFit="1" customWidth="1"/>
    <col min="9" max="9" width="18.85546875" style="114" customWidth="1"/>
    <col min="10" max="10" width="16" style="114" bestFit="1" customWidth="1"/>
    <col min="11" max="11" width="26.42578125" style="114" bestFit="1" customWidth="1"/>
    <col min="12" max="12" width="13.85546875" style="114" bestFit="1" customWidth="1"/>
    <col min="13" max="16384" width="9.140625" style="114"/>
  </cols>
  <sheetData>
    <row r="1" spans="1:17" s="112" customFormat="1" ht="15">
      <c r="A1" s="326" t="s">
        <v>140</v>
      </c>
      <c r="B1" s="326"/>
      <c r="C1" s="326"/>
      <c r="D1" s="326"/>
      <c r="E1" s="326"/>
      <c r="F1" s="326"/>
      <c r="G1" s="327"/>
      <c r="H1" s="326"/>
      <c r="I1" s="326"/>
      <c r="J1" s="326"/>
      <c r="K1" s="326"/>
      <c r="L1" s="328"/>
    </row>
    <row r="2" spans="1:17" ht="15.75">
      <c r="A2" s="116"/>
      <c r="B2" s="116"/>
      <c r="C2" s="116"/>
      <c r="D2" s="116"/>
      <c r="E2" s="116"/>
      <c r="F2" s="116"/>
      <c r="G2" s="117"/>
      <c r="H2" s="116"/>
      <c r="I2"/>
      <c r="J2" s="112"/>
      <c r="K2"/>
      <c r="L2"/>
      <c r="M2"/>
      <c r="N2"/>
      <c r="O2"/>
      <c r="P2"/>
      <c r="Q2"/>
    </row>
    <row r="3" spans="1:17" ht="15.75">
      <c r="A3" s="116" t="s">
        <v>141</v>
      </c>
      <c r="B3" s="116"/>
      <c r="C3" s="116"/>
      <c r="D3" s="116"/>
      <c r="E3" s="118"/>
      <c r="F3" s="118"/>
      <c r="G3" s="119"/>
      <c r="H3" s="118"/>
      <c r="I3"/>
      <c r="J3" s="112"/>
      <c r="K3"/>
      <c r="L3"/>
      <c r="M3"/>
      <c r="N3"/>
      <c r="O3"/>
      <c r="P3"/>
      <c r="Q3"/>
    </row>
    <row r="4" spans="1:17" ht="15.75">
      <c r="A4" s="120"/>
      <c r="B4" s="120"/>
      <c r="C4" s="120"/>
      <c r="D4" s="120"/>
      <c r="E4" s="120"/>
      <c r="F4" s="120"/>
      <c r="G4" s="117"/>
      <c r="H4" s="120"/>
      <c r="I4" s="121"/>
      <c r="J4" s="121"/>
      <c r="K4"/>
      <c r="L4"/>
      <c r="M4"/>
      <c r="N4"/>
      <c r="O4"/>
      <c r="P4"/>
      <c r="Q4"/>
    </row>
    <row r="5" spans="1:17" ht="15.75">
      <c r="A5" s="122" t="s">
        <v>142</v>
      </c>
      <c r="B5" s="120"/>
      <c r="C5" s="120"/>
      <c r="D5" s="120"/>
      <c r="E5" s="120"/>
      <c r="F5" s="120"/>
      <c r="G5" s="117"/>
      <c r="H5" s="120"/>
      <c r="I5"/>
      <c r="J5" s="121"/>
      <c r="K5"/>
      <c r="L5"/>
      <c r="M5"/>
      <c r="N5"/>
      <c r="O5"/>
      <c r="P5"/>
      <c r="Q5"/>
    </row>
    <row r="6" spans="1:17" ht="15.75" customHeight="1">
      <c r="A6" s="793" t="s">
        <v>143</v>
      </c>
      <c r="B6" s="793"/>
      <c r="C6" s="793"/>
      <c r="D6" s="793"/>
      <c r="E6" s="793"/>
      <c r="F6" s="793" t="s">
        <v>144</v>
      </c>
      <c r="G6" s="793"/>
      <c r="H6" s="793"/>
      <c r="I6" s="793"/>
      <c r="J6" s="123"/>
      <c r="K6"/>
      <c r="L6"/>
      <c r="M6"/>
      <c r="N6"/>
      <c r="O6"/>
      <c r="P6"/>
      <c r="Q6"/>
    </row>
    <row r="7" spans="1:17" ht="66" customHeight="1">
      <c r="A7" s="794" t="s">
        <v>145</v>
      </c>
      <c r="B7" s="795" t="s">
        <v>146</v>
      </c>
      <c r="C7" s="796" t="s">
        <v>147</v>
      </c>
      <c r="D7" s="796"/>
      <c r="E7" s="797" t="s">
        <v>148</v>
      </c>
      <c r="F7" s="798" t="s">
        <v>149</v>
      </c>
      <c r="G7" s="799" t="s">
        <v>150</v>
      </c>
      <c r="H7" s="799"/>
      <c r="I7" s="797" t="s">
        <v>148</v>
      </c>
      <c r="J7" s="802" t="s">
        <v>151</v>
      </c>
      <c r="K7"/>
      <c r="L7"/>
      <c r="M7"/>
      <c r="N7"/>
      <c r="O7"/>
      <c r="P7"/>
      <c r="Q7"/>
    </row>
    <row r="8" spans="1:17" ht="45">
      <c r="A8" s="794"/>
      <c r="B8" s="795"/>
      <c r="C8" s="124" t="s">
        <v>152</v>
      </c>
      <c r="D8" s="125" t="s">
        <v>153</v>
      </c>
      <c r="E8" s="797"/>
      <c r="F8" s="798"/>
      <c r="G8" s="124" t="s">
        <v>154</v>
      </c>
      <c r="H8" s="124" t="s">
        <v>155</v>
      </c>
      <c r="I8" s="797"/>
      <c r="J8" s="802"/>
      <c r="K8" s="118"/>
      <c r="L8" s="118"/>
      <c r="M8" s="118"/>
      <c r="N8" s="118"/>
      <c r="O8" s="118"/>
      <c r="P8" s="118"/>
      <c r="Q8" s="118"/>
    </row>
    <row r="9" spans="1:17" ht="14.25">
      <c r="A9" s="126">
        <v>1</v>
      </c>
      <c r="B9" s="490" t="s">
        <v>156</v>
      </c>
      <c r="C9" s="491">
        <v>139446</v>
      </c>
      <c r="D9" s="492">
        <v>0.6</v>
      </c>
      <c r="E9" s="493">
        <v>450621</v>
      </c>
      <c r="F9" s="495" t="s">
        <v>157</v>
      </c>
      <c r="G9" s="496" t="s">
        <v>505</v>
      </c>
      <c r="H9" s="497">
        <v>70896</v>
      </c>
      <c r="I9" s="498">
        <v>46100</v>
      </c>
      <c r="J9" s="134">
        <f t="shared" ref="J9:J49" si="0">+C9*D9</f>
        <v>83667.599999999991</v>
      </c>
      <c r="K9"/>
      <c r="L9"/>
      <c r="M9"/>
      <c r="N9"/>
      <c r="O9"/>
      <c r="P9"/>
      <c r="Q9"/>
    </row>
    <row r="10" spans="1:17" ht="14.25">
      <c r="A10" s="126">
        <v>2</v>
      </c>
      <c r="B10" s="490" t="s">
        <v>156</v>
      </c>
      <c r="C10" s="491">
        <f>+C9</f>
        <v>139446</v>
      </c>
      <c r="D10" s="494">
        <v>0.2</v>
      </c>
      <c r="E10" s="493">
        <v>450621</v>
      </c>
      <c r="F10" s="495" t="s">
        <v>158</v>
      </c>
      <c r="G10" s="496">
        <v>2018</v>
      </c>
      <c r="H10" s="497">
        <v>23523</v>
      </c>
      <c r="I10" s="498">
        <v>72100</v>
      </c>
      <c r="J10" s="134">
        <f t="shared" si="0"/>
        <v>27889.200000000001</v>
      </c>
      <c r="K10"/>
      <c r="L10"/>
      <c r="M10"/>
      <c r="N10"/>
      <c r="O10"/>
      <c r="P10"/>
      <c r="Q10"/>
    </row>
    <row r="11" spans="1:17" ht="14.25">
      <c r="A11" s="126">
        <v>3</v>
      </c>
      <c r="B11" s="490" t="s">
        <v>159</v>
      </c>
      <c r="C11" s="491">
        <v>52507</v>
      </c>
      <c r="D11" s="492">
        <v>1</v>
      </c>
      <c r="E11" s="493">
        <v>320143</v>
      </c>
      <c r="F11" s="495" t="s">
        <v>160</v>
      </c>
      <c r="G11" s="496">
        <v>2019</v>
      </c>
      <c r="H11" s="497">
        <v>16892</v>
      </c>
      <c r="I11" s="498">
        <v>45050</v>
      </c>
      <c r="J11" s="134">
        <f t="shared" si="0"/>
        <v>52507</v>
      </c>
      <c r="K11"/>
      <c r="L11"/>
      <c r="M11"/>
      <c r="N11"/>
      <c r="O11"/>
      <c r="P11"/>
      <c r="Q11"/>
    </row>
    <row r="12" spans="1:17" ht="14.25">
      <c r="A12" s="126">
        <v>4</v>
      </c>
      <c r="B12" s="490" t="s">
        <v>161</v>
      </c>
      <c r="C12" s="491">
        <v>156324</v>
      </c>
      <c r="D12" s="492">
        <v>1</v>
      </c>
      <c r="E12" s="493">
        <v>233131</v>
      </c>
      <c r="F12" s="495" t="s">
        <v>157</v>
      </c>
      <c r="G12" s="496">
        <v>2019</v>
      </c>
      <c r="H12" s="497">
        <v>135245</v>
      </c>
      <c r="I12" s="498">
        <v>46100</v>
      </c>
      <c r="J12" s="134">
        <f t="shared" si="0"/>
        <v>156324</v>
      </c>
      <c r="K12"/>
      <c r="L12"/>
      <c r="M12"/>
      <c r="N12"/>
      <c r="O12"/>
      <c r="P12"/>
      <c r="Q12"/>
    </row>
    <row r="13" spans="1:17" ht="14.25">
      <c r="A13" s="126">
        <v>5</v>
      </c>
      <c r="B13" s="490" t="s">
        <v>162</v>
      </c>
      <c r="C13" s="491">
        <v>18524</v>
      </c>
      <c r="D13" s="492">
        <v>1</v>
      </c>
      <c r="E13" s="493">
        <v>334212</v>
      </c>
      <c r="F13" s="495" t="s">
        <v>160</v>
      </c>
      <c r="G13" s="496">
        <v>2018</v>
      </c>
      <c r="H13" s="497">
        <v>8963</v>
      </c>
      <c r="I13" s="498">
        <v>45060</v>
      </c>
      <c r="J13" s="134">
        <f t="shared" si="0"/>
        <v>18524</v>
      </c>
      <c r="K13"/>
      <c r="L13"/>
      <c r="M13"/>
      <c r="N13"/>
      <c r="O13"/>
      <c r="P13"/>
      <c r="Q13"/>
    </row>
    <row r="14" spans="1:17" ht="14.25">
      <c r="A14" s="126">
        <v>6</v>
      </c>
      <c r="B14" s="490" t="s">
        <v>163</v>
      </c>
      <c r="C14" s="491">
        <v>48943</v>
      </c>
      <c r="D14" s="492">
        <v>1</v>
      </c>
      <c r="E14" s="493">
        <v>241143</v>
      </c>
      <c r="F14" s="495" t="s">
        <v>160</v>
      </c>
      <c r="G14" s="496">
        <v>2018</v>
      </c>
      <c r="H14" s="497">
        <v>15896</v>
      </c>
      <c r="I14" s="498">
        <v>45050</v>
      </c>
      <c r="J14" s="134">
        <f t="shared" si="0"/>
        <v>48943</v>
      </c>
      <c r="K14" s="135"/>
      <c r="L14" s="135"/>
      <c r="M14" s="135"/>
      <c r="N14"/>
      <c r="O14" s="135"/>
      <c r="P14" s="135"/>
      <c r="Q14" s="135"/>
    </row>
    <row r="15" spans="1:17" ht="14.25">
      <c r="A15" s="126">
        <v>7</v>
      </c>
      <c r="B15" s="490" t="s">
        <v>164</v>
      </c>
      <c r="C15" s="491">
        <v>199142</v>
      </c>
      <c r="D15" s="492">
        <v>0.75</v>
      </c>
      <c r="E15" s="493">
        <v>430632</v>
      </c>
      <c r="F15" s="495" t="s">
        <v>165</v>
      </c>
      <c r="G15" s="496" t="s">
        <v>505</v>
      </c>
      <c r="H15" s="497">
        <v>135963</v>
      </c>
      <c r="I15" s="498">
        <v>79400</v>
      </c>
      <c r="J15" s="134">
        <f t="shared" si="0"/>
        <v>149356.5</v>
      </c>
      <c r="K15" s="135"/>
      <c r="L15" s="135"/>
      <c r="M15" s="135"/>
      <c r="N15"/>
      <c r="O15" s="135"/>
      <c r="P15" s="135"/>
      <c r="Q15" s="135"/>
    </row>
    <row r="16" spans="1:17" ht="14.25">
      <c r="A16" s="126">
        <v>8</v>
      </c>
      <c r="B16" s="490" t="s">
        <v>166</v>
      </c>
      <c r="C16" s="491">
        <v>9302</v>
      </c>
      <c r="D16" s="492">
        <v>0.5</v>
      </c>
      <c r="E16" s="493">
        <v>441212</v>
      </c>
      <c r="F16" s="495" t="s">
        <v>160</v>
      </c>
      <c r="G16" s="496">
        <v>2019</v>
      </c>
      <c r="H16" s="497">
        <v>3562</v>
      </c>
      <c r="I16" s="498">
        <v>75060</v>
      </c>
      <c r="J16" s="134">
        <f t="shared" si="0"/>
        <v>4651</v>
      </c>
      <c r="K16" s="135"/>
      <c r="L16" s="135"/>
      <c r="M16" s="135"/>
      <c r="N16"/>
      <c r="O16" s="135"/>
      <c r="P16" s="135"/>
      <c r="Q16" s="135"/>
    </row>
    <row r="17" spans="1:17" ht="14.25">
      <c r="A17" s="126">
        <v>9</v>
      </c>
      <c r="B17" s="490" t="s">
        <v>167</v>
      </c>
      <c r="C17" s="491">
        <v>10000</v>
      </c>
      <c r="D17" s="492">
        <v>0.9</v>
      </c>
      <c r="E17" s="493">
        <v>333602</v>
      </c>
      <c r="F17" s="495" t="s">
        <v>168</v>
      </c>
      <c r="G17" s="496">
        <v>2018</v>
      </c>
      <c r="H17" s="497">
        <v>0</v>
      </c>
      <c r="I17" s="498">
        <v>76600</v>
      </c>
      <c r="J17" s="134">
        <f t="shared" si="0"/>
        <v>9000</v>
      </c>
      <c r="K17" s="135"/>
      <c r="L17" s="135"/>
      <c r="M17" s="135"/>
      <c r="N17"/>
      <c r="O17" s="135"/>
      <c r="P17" s="135"/>
      <c r="Q17" s="135"/>
    </row>
    <row r="18" spans="1:17" ht="14.25">
      <c r="A18" s="126"/>
      <c r="B18" s="490"/>
      <c r="C18" s="491"/>
      <c r="D18" s="492"/>
      <c r="E18" s="493"/>
      <c r="F18" s="495"/>
      <c r="G18" s="496"/>
      <c r="H18" s="497"/>
      <c r="I18" s="498"/>
      <c r="J18" s="134">
        <f t="shared" si="0"/>
        <v>0</v>
      </c>
      <c r="K18" s="135"/>
      <c r="L18" s="135"/>
      <c r="M18" s="135"/>
      <c r="N18"/>
      <c r="O18" s="135"/>
      <c r="P18" s="135"/>
      <c r="Q18" s="135"/>
    </row>
    <row r="19" spans="1:17" ht="14.25">
      <c r="A19" s="126"/>
      <c r="B19" s="490"/>
      <c r="C19" s="491"/>
      <c r="D19" s="499"/>
      <c r="E19" s="493"/>
      <c r="F19" s="495"/>
      <c r="G19" s="496"/>
      <c r="H19" s="497"/>
      <c r="I19" s="498"/>
      <c r="J19" s="134">
        <f t="shared" si="0"/>
        <v>0</v>
      </c>
      <c r="K19"/>
      <c r="L19"/>
      <c r="M19" s="135"/>
      <c r="N19"/>
      <c r="O19" s="135"/>
      <c r="P19" s="135"/>
      <c r="Q19" s="135"/>
    </row>
    <row r="20" spans="1:17" ht="14.25">
      <c r="A20" s="126"/>
      <c r="B20" s="490"/>
      <c r="C20" s="491"/>
      <c r="D20" s="492"/>
      <c r="E20" s="493"/>
      <c r="F20" s="495"/>
      <c r="G20" s="496"/>
      <c r="H20" s="497"/>
      <c r="I20" s="498"/>
      <c r="J20" s="134">
        <f t="shared" si="0"/>
        <v>0</v>
      </c>
      <c r="K20"/>
      <c r="L20" s="135"/>
      <c r="M20" s="135"/>
      <c r="N20" s="135"/>
      <c r="O20" s="135"/>
      <c r="P20" s="135"/>
      <c r="Q20" s="135"/>
    </row>
    <row r="21" spans="1:17" ht="14.25">
      <c r="A21" s="126"/>
      <c r="B21" s="490"/>
      <c r="C21" s="491"/>
      <c r="D21" s="492"/>
      <c r="E21" s="493"/>
      <c r="F21" s="495"/>
      <c r="G21" s="496"/>
      <c r="H21" s="497"/>
      <c r="I21" s="498"/>
      <c r="J21" s="134">
        <f t="shared" si="0"/>
        <v>0</v>
      </c>
      <c r="K21" s="135"/>
      <c r="L21" s="135"/>
      <c r="M21" s="135"/>
      <c r="N21" s="135"/>
      <c r="O21" s="135"/>
      <c r="P21" s="135"/>
      <c r="Q21" s="135"/>
    </row>
    <row r="22" spans="1:17" ht="14.25">
      <c r="A22" s="126"/>
      <c r="B22" s="490"/>
      <c r="C22" s="491"/>
      <c r="D22" s="492"/>
      <c r="E22" s="493"/>
      <c r="F22" s="495"/>
      <c r="G22" s="496"/>
      <c r="H22" s="497"/>
      <c r="I22" s="498"/>
      <c r="J22" s="134">
        <f t="shared" si="0"/>
        <v>0</v>
      </c>
      <c r="K22" s="135"/>
      <c r="L22" s="135"/>
      <c r="M22" s="135"/>
      <c r="N22" s="135"/>
      <c r="O22" s="135"/>
      <c r="P22" s="135"/>
      <c r="Q22" s="135"/>
    </row>
    <row r="23" spans="1:17" ht="14.25">
      <c r="A23" s="126"/>
      <c r="B23" s="490"/>
      <c r="C23" s="491"/>
      <c r="D23" s="492"/>
      <c r="E23" s="493"/>
      <c r="F23" s="495"/>
      <c r="G23" s="496"/>
      <c r="H23" s="497"/>
      <c r="I23" s="498"/>
      <c r="J23" s="134">
        <f t="shared" si="0"/>
        <v>0</v>
      </c>
      <c r="K23" s="135"/>
      <c r="L23" s="135"/>
      <c r="M23" s="135"/>
      <c r="N23" s="135"/>
      <c r="O23" s="135"/>
      <c r="P23" s="135"/>
      <c r="Q23" s="135"/>
    </row>
    <row r="24" spans="1:17" ht="14.25">
      <c r="A24" s="126"/>
      <c r="B24" s="490"/>
      <c r="C24" s="491"/>
      <c r="D24" s="492"/>
      <c r="E24" s="493"/>
      <c r="F24" s="495"/>
      <c r="G24" s="496"/>
      <c r="H24" s="497"/>
      <c r="I24" s="498"/>
      <c r="J24" s="134">
        <f t="shared" si="0"/>
        <v>0</v>
      </c>
      <c r="K24" s="800" t="s">
        <v>169</v>
      </c>
      <c r="L24" s="801"/>
      <c r="M24" s="135"/>
      <c r="N24" s="135"/>
      <c r="O24" s="135"/>
      <c r="P24" s="135"/>
      <c r="Q24" s="135"/>
    </row>
    <row r="25" spans="1:17" ht="14.25">
      <c r="A25" s="126"/>
      <c r="B25" s="490"/>
      <c r="C25" s="491"/>
      <c r="D25" s="492"/>
      <c r="E25" s="493"/>
      <c r="F25" s="495"/>
      <c r="G25" s="496"/>
      <c r="H25" s="497"/>
      <c r="I25" s="498" t="s">
        <v>170</v>
      </c>
      <c r="J25" s="134">
        <f t="shared" si="0"/>
        <v>0</v>
      </c>
      <c r="K25" s="136" t="s">
        <v>165</v>
      </c>
      <c r="L25" s="137">
        <f>SUMIF($F$9:$F$49,"UNIÓN EUROPEA",$J$9:$J$49)</f>
        <v>149356.5</v>
      </c>
      <c r="M25" s="135"/>
      <c r="N25" s="135"/>
      <c r="O25" s="135"/>
      <c r="P25" s="135"/>
      <c r="Q25" s="135"/>
    </row>
    <row r="26" spans="1:17" ht="14.25">
      <c r="A26" s="126"/>
      <c r="B26" s="490"/>
      <c r="C26" s="491"/>
      <c r="D26" s="492"/>
      <c r="E26" s="493"/>
      <c r="F26" s="495"/>
      <c r="G26" s="496"/>
      <c r="H26" s="497"/>
      <c r="I26" s="498"/>
      <c r="J26" s="134">
        <f t="shared" si="0"/>
        <v>0</v>
      </c>
      <c r="K26" s="136" t="s">
        <v>158</v>
      </c>
      <c r="L26" s="137">
        <f>SUMIF($F$9:$F$49,"ESTADO",$J$9:$J$49)</f>
        <v>27889.200000000001</v>
      </c>
      <c r="M26" s="135"/>
      <c r="N26" s="135"/>
      <c r="O26" s="135"/>
      <c r="P26" s="135"/>
      <c r="Q26" s="135"/>
    </row>
    <row r="27" spans="1:17" ht="14.25">
      <c r="A27" s="126"/>
      <c r="B27" s="127"/>
      <c r="C27" s="128"/>
      <c r="D27" s="129"/>
      <c r="E27" s="130"/>
      <c r="F27" s="131"/>
      <c r="G27" s="132"/>
      <c r="H27" s="128"/>
      <c r="I27" s="133"/>
      <c r="J27" s="134">
        <f t="shared" si="0"/>
        <v>0</v>
      </c>
      <c r="K27" s="136" t="s">
        <v>160</v>
      </c>
      <c r="L27" s="137">
        <f>SUMIF($F$9:$F$49,"COMUNIDAD AUTÓNOMA",$J$9:$J$49)</f>
        <v>124625</v>
      </c>
      <c r="M27" s="135"/>
      <c r="N27" s="135"/>
      <c r="O27" s="135"/>
      <c r="P27" s="135"/>
      <c r="Q27" s="135"/>
    </row>
    <row r="28" spans="1:17" ht="14.25">
      <c r="A28" s="126"/>
      <c r="B28" s="127"/>
      <c r="C28" s="128"/>
      <c r="D28" s="129"/>
      <c r="E28" s="130"/>
      <c r="F28" s="131"/>
      <c r="G28" s="132"/>
      <c r="H28" s="128"/>
      <c r="I28" s="133"/>
      <c r="J28" s="134">
        <f t="shared" si="0"/>
        <v>0</v>
      </c>
      <c r="K28" s="136" t="s">
        <v>157</v>
      </c>
      <c r="L28" s="137">
        <f>SUMIF($F$9:$F$49,"DIPUTACIÓN DE GRANADA",$J$9:$J$49)</f>
        <v>239991.59999999998</v>
      </c>
      <c r="M28" s="135"/>
      <c r="N28" s="135"/>
      <c r="O28" s="135"/>
      <c r="P28" s="135"/>
      <c r="Q28" s="135"/>
    </row>
    <row r="29" spans="1:17" ht="14.25">
      <c r="A29" s="126"/>
      <c r="B29" s="127"/>
      <c r="C29" s="128"/>
      <c r="D29" s="129"/>
      <c r="E29" s="130"/>
      <c r="F29" s="131"/>
      <c r="G29" s="132"/>
      <c r="H29" s="128"/>
      <c r="I29" s="133"/>
      <c r="J29" s="134">
        <f t="shared" si="0"/>
        <v>0</v>
      </c>
      <c r="K29" s="136" t="s">
        <v>168</v>
      </c>
      <c r="L29" s="137">
        <f>SUMIF($F$9:$F$49,"OTRAS ADMINISTRACIONES",$J$9:$J$49)</f>
        <v>9000</v>
      </c>
      <c r="M29" s="135"/>
      <c r="N29" s="135"/>
      <c r="O29" s="135"/>
      <c r="P29" s="135"/>
      <c r="Q29" s="135"/>
    </row>
    <row r="30" spans="1:17" ht="14.25">
      <c r="A30" s="126"/>
      <c r="B30" s="127"/>
      <c r="C30" s="128"/>
      <c r="D30" s="129"/>
      <c r="E30" s="130"/>
      <c r="F30" s="131"/>
      <c r="G30" s="132"/>
      <c r="H30" s="128"/>
      <c r="I30" s="133"/>
      <c r="J30" s="134">
        <f t="shared" si="0"/>
        <v>0</v>
      </c>
      <c r="K30" s="138" t="s">
        <v>115</v>
      </c>
      <c r="L30" s="139">
        <f>SUM(L25:L29)</f>
        <v>550862.30000000005</v>
      </c>
      <c r="M30" s="135"/>
      <c r="N30" s="135"/>
      <c r="O30" s="135"/>
      <c r="P30" s="135"/>
      <c r="Q30" s="135"/>
    </row>
    <row r="31" spans="1:17" ht="14.25">
      <c r="A31" s="126"/>
      <c r="B31" s="127"/>
      <c r="C31" s="128"/>
      <c r="D31" s="129"/>
      <c r="E31" s="130"/>
      <c r="F31" s="131"/>
      <c r="G31" s="132"/>
      <c r="H31" s="128"/>
      <c r="I31" s="133"/>
      <c r="J31" s="134">
        <f t="shared" si="0"/>
        <v>0</v>
      </c>
      <c r="K31" s="140"/>
      <c r="L31" s="141"/>
      <c r="M31" s="135"/>
      <c r="N31" s="135"/>
      <c r="O31" s="135"/>
      <c r="P31" s="135"/>
      <c r="Q31" s="135"/>
    </row>
    <row r="32" spans="1:17" ht="14.25">
      <c r="A32" s="126"/>
      <c r="B32" s="127"/>
      <c r="C32" s="128"/>
      <c r="D32" s="129"/>
      <c r="E32" s="130"/>
      <c r="F32" s="131"/>
      <c r="G32" s="132"/>
      <c r="H32" s="128"/>
      <c r="I32" s="133"/>
      <c r="J32" s="134">
        <f t="shared" si="0"/>
        <v>0</v>
      </c>
      <c r="K32" s="140"/>
      <c r="L32" s="141"/>
      <c r="M32" s="135"/>
      <c r="N32" s="135"/>
      <c r="O32" s="135"/>
      <c r="P32" s="135"/>
      <c r="Q32" s="135"/>
    </row>
    <row r="33" spans="1:17" ht="14.25">
      <c r="A33" s="126"/>
      <c r="B33" s="127"/>
      <c r="C33" s="128"/>
      <c r="D33" s="129"/>
      <c r="E33" s="130"/>
      <c r="F33" s="131"/>
      <c r="G33" s="132"/>
      <c r="H33" s="128"/>
      <c r="I33" s="133"/>
      <c r="J33" s="134">
        <f t="shared" si="0"/>
        <v>0</v>
      </c>
      <c r="K33" s="140"/>
      <c r="L33" s="141"/>
      <c r="M33" s="135"/>
      <c r="N33" s="135"/>
      <c r="O33" s="135"/>
      <c r="P33" s="135"/>
      <c r="Q33" s="135"/>
    </row>
    <row r="34" spans="1:17" ht="14.25">
      <c r="A34" s="126"/>
      <c r="B34" s="127"/>
      <c r="C34" s="128"/>
      <c r="D34" s="129"/>
      <c r="E34" s="130"/>
      <c r="F34" s="131"/>
      <c r="G34" s="132"/>
      <c r="H34" s="128"/>
      <c r="I34" s="133"/>
      <c r="J34" s="134">
        <f t="shared" si="0"/>
        <v>0</v>
      </c>
      <c r="K34" s="140"/>
      <c r="L34" s="141"/>
      <c r="M34" s="135"/>
      <c r="N34" s="135"/>
      <c r="O34" s="135"/>
      <c r="P34" s="135"/>
      <c r="Q34" s="135"/>
    </row>
    <row r="35" spans="1:17" ht="14.25">
      <c r="A35" s="126"/>
      <c r="B35" s="127"/>
      <c r="C35" s="128"/>
      <c r="D35" s="129"/>
      <c r="E35" s="130"/>
      <c r="F35" s="131"/>
      <c r="G35" s="132"/>
      <c r="H35" s="128"/>
      <c r="I35" s="133"/>
      <c r="J35" s="134">
        <f t="shared" si="0"/>
        <v>0</v>
      </c>
      <c r="K35" s="140"/>
      <c r="L35" s="141"/>
      <c r="M35" s="135"/>
      <c r="N35" s="135"/>
      <c r="O35" s="135"/>
      <c r="P35" s="135"/>
      <c r="Q35" s="135"/>
    </row>
    <row r="36" spans="1:17" ht="14.25">
      <c r="A36" s="126"/>
      <c r="B36" s="127"/>
      <c r="C36" s="128"/>
      <c r="D36" s="129"/>
      <c r="E36" s="130"/>
      <c r="F36" s="131"/>
      <c r="G36" s="132"/>
      <c r="H36" s="128"/>
      <c r="I36" s="133"/>
      <c r="J36" s="134">
        <f t="shared" si="0"/>
        <v>0</v>
      </c>
      <c r="K36" s="140"/>
      <c r="L36" s="141"/>
      <c r="M36" s="135"/>
      <c r="N36" s="135"/>
      <c r="O36" s="135"/>
      <c r="P36" s="135"/>
      <c r="Q36" s="135"/>
    </row>
    <row r="37" spans="1:17" ht="14.25">
      <c r="A37" s="126"/>
      <c r="B37" s="127"/>
      <c r="C37" s="128"/>
      <c r="D37" s="129"/>
      <c r="E37" s="130"/>
      <c r="F37" s="131"/>
      <c r="G37" s="132"/>
      <c r="H37" s="128"/>
      <c r="I37" s="133"/>
      <c r="J37" s="134">
        <f t="shared" si="0"/>
        <v>0</v>
      </c>
      <c r="K37" s="140"/>
      <c r="L37" s="141"/>
      <c r="M37" s="135"/>
      <c r="N37" s="135"/>
      <c r="O37" s="135"/>
      <c r="P37" s="135"/>
      <c r="Q37" s="135"/>
    </row>
    <row r="38" spans="1:17" ht="14.25">
      <c r="A38" s="126"/>
      <c r="B38" s="127"/>
      <c r="C38" s="128"/>
      <c r="D38" s="129"/>
      <c r="E38" s="130"/>
      <c r="F38" s="131"/>
      <c r="G38" s="132"/>
      <c r="H38" s="128"/>
      <c r="I38" s="133"/>
      <c r="J38" s="134">
        <f t="shared" si="0"/>
        <v>0</v>
      </c>
      <c r="K38" s="140"/>
      <c r="L38" s="141"/>
      <c r="M38" s="135"/>
      <c r="N38" s="135"/>
      <c r="O38" s="135"/>
      <c r="P38" s="135"/>
      <c r="Q38" s="135"/>
    </row>
    <row r="39" spans="1:17" ht="14.25">
      <c r="A39" s="126"/>
      <c r="B39" s="127"/>
      <c r="C39" s="128"/>
      <c r="D39" s="129"/>
      <c r="E39" s="130"/>
      <c r="F39" s="131"/>
      <c r="G39" s="132"/>
      <c r="H39" s="128"/>
      <c r="I39" s="133"/>
      <c r="J39" s="134">
        <f t="shared" si="0"/>
        <v>0</v>
      </c>
      <c r="K39" s="140"/>
      <c r="L39" s="141"/>
      <c r="M39" s="135"/>
      <c r="N39" s="135"/>
      <c r="O39" s="135"/>
      <c r="P39" s="135"/>
      <c r="Q39" s="135"/>
    </row>
    <row r="40" spans="1:17" ht="14.25">
      <c r="A40" s="126"/>
      <c r="B40" s="127"/>
      <c r="C40" s="128"/>
      <c r="D40" s="129"/>
      <c r="E40" s="130"/>
      <c r="F40" s="131"/>
      <c r="G40" s="132"/>
      <c r="H40" s="128"/>
      <c r="I40" s="133"/>
      <c r="J40" s="134">
        <f t="shared" si="0"/>
        <v>0</v>
      </c>
      <c r="K40" s="140"/>
      <c r="L40" s="141"/>
      <c r="M40" s="135"/>
      <c r="N40" s="135"/>
      <c r="O40" s="135"/>
      <c r="P40" s="135"/>
      <c r="Q40" s="135"/>
    </row>
    <row r="41" spans="1:17" ht="14.25">
      <c r="A41" s="126"/>
      <c r="B41" s="127"/>
      <c r="C41" s="128"/>
      <c r="D41" s="129"/>
      <c r="E41" s="130"/>
      <c r="F41" s="131"/>
      <c r="G41" s="132"/>
      <c r="H41" s="128"/>
      <c r="I41" s="133"/>
      <c r="J41" s="134">
        <f t="shared" si="0"/>
        <v>0</v>
      </c>
      <c r="K41" s="135"/>
      <c r="L41" s="135"/>
      <c r="M41" s="135"/>
      <c r="N41" s="135"/>
      <c r="O41" s="135"/>
      <c r="P41" s="135"/>
      <c r="Q41" s="135"/>
    </row>
    <row r="42" spans="1:17" ht="14.25">
      <c r="A42" s="126"/>
      <c r="B42" s="127"/>
      <c r="C42" s="128"/>
      <c r="D42" s="129"/>
      <c r="E42" s="130"/>
      <c r="F42" s="131"/>
      <c r="G42" s="132"/>
      <c r="H42" s="128"/>
      <c r="I42" s="133"/>
      <c r="J42" s="134">
        <f t="shared" si="0"/>
        <v>0</v>
      </c>
      <c r="K42" s="135"/>
      <c r="L42" s="135"/>
      <c r="M42" s="135"/>
      <c r="N42" s="135"/>
      <c r="O42" s="135"/>
      <c r="P42" s="135"/>
      <c r="Q42" s="135"/>
    </row>
    <row r="43" spans="1:17" ht="14.25">
      <c r="A43" s="126"/>
      <c r="B43" s="127"/>
      <c r="C43" s="128"/>
      <c r="D43" s="129"/>
      <c r="E43" s="130"/>
      <c r="F43" s="131"/>
      <c r="G43" s="132"/>
      <c r="H43" s="128"/>
      <c r="I43" s="133"/>
      <c r="J43" s="134">
        <f t="shared" si="0"/>
        <v>0</v>
      </c>
      <c r="K43" s="135"/>
      <c r="L43" s="135"/>
      <c r="M43" s="135"/>
      <c r="N43" s="135"/>
      <c r="O43" s="135"/>
      <c r="P43" s="135"/>
      <c r="Q43" s="135"/>
    </row>
    <row r="44" spans="1:17" ht="14.25">
      <c r="A44" s="126"/>
      <c r="B44" s="127"/>
      <c r="C44" s="128"/>
      <c r="D44" s="129"/>
      <c r="E44" s="130"/>
      <c r="F44" s="131"/>
      <c r="G44" s="132"/>
      <c r="H44" s="128"/>
      <c r="I44" s="133"/>
      <c r="J44" s="134">
        <f t="shared" si="0"/>
        <v>0</v>
      </c>
      <c r="K44" s="135"/>
      <c r="L44" s="135"/>
      <c r="M44" s="135"/>
      <c r="N44" s="135"/>
      <c r="O44" s="135"/>
      <c r="P44" s="135"/>
      <c r="Q44" s="135"/>
    </row>
    <row r="45" spans="1:17" ht="14.25">
      <c r="A45" s="126"/>
      <c r="B45" s="127"/>
      <c r="C45" s="128"/>
      <c r="D45" s="129"/>
      <c r="E45" s="130"/>
      <c r="F45" s="131"/>
      <c r="G45" s="132"/>
      <c r="H45" s="128"/>
      <c r="I45" s="133"/>
      <c r="J45" s="134">
        <f t="shared" si="0"/>
        <v>0</v>
      </c>
      <c r="K45" s="135"/>
      <c r="L45" s="135"/>
      <c r="M45" s="135"/>
      <c r="N45" s="135"/>
      <c r="O45" s="135"/>
      <c r="P45" s="135"/>
      <c r="Q45" s="135"/>
    </row>
    <row r="46" spans="1:17" ht="14.25">
      <c r="A46" s="126"/>
      <c r="B46" s="127"/>
      <c r="C46" s="128"/>
      <c r="D46" s="129"/>
      <c r="E46" s="130"/>
      <c r="F46" s="131"/>
      <c r="G46" s="132"/>
      <c r="H46" s="128"/>
      <c r="I46" s="133"/>
      <c r="J46" s="134">
        <f t="shared" si="0"/>
        <v>0</v>
      </c>
      <c r="K46" s="135"/>
      <c r="L46" s="135"/>
      <c r="M46" s="135"/>
      <c r="N46" s="135"/>
      <c r="O46" s="135"/>
      <c r="P46" s="135"/>
      <c r="Q46" s="135"/>
    </row>
    <row r="47" spans="1:17" ht="14.25">
      <c r="A47" s="126"/>
      <c r="B47" s="127"/>
      <c r="C47" s="128"/>
      <c r="D47" s="129"/>
      <c r="E47" s="130"/>
      <c r="F47" s="131"/>
      <c r="G47" s="132"/>
      <c r="H47" s="128"/>
      <c r="I47" s="133"/>
      <c r="J47" s="134">
        <f t="shared" si="0"/>
        <v>0</v>
      </c>
      <c r="K47" s="135"/>
      <c r="L47" s="135"/>
      <c r="M47" s="135"/>
      <c r="N47" s="135"/>
      <c r="O47" s="135"/>
      <c r="P47" s="135"/>
      <c r="Q47" s="135"/>
    </row>
    <row r="48" spans="1:17" ht="14.25">
      <c r="A48" s="126"/>
      <c r="B48" s="127"/>
      <c r="C48" s="128"/>
      <c r="D48" s="129"/>
      <c r="E48" s="130"/>
      <c r="F48" s="131"/>
      <c r="G48" s="132"/>
      <c r="H48" s="128"/>
      <c r="I48" s="142"/>
      <c r="J48" s="134">
        <f t="shared" si="0"/>
        <v>0</v>
      </c>
      <c r="K48" s="135"/>
      <c r="L48" s="135"/>
      <c r="M48" s="135"/>
      <c r="N48" s="135"/>
      <c r="O48" s="135"/>
      <c r="P48" s="135"/>
      <c r="Q48" s="135"/>
    </row>
    <row r="49" spans="1:17" ht="15">
      <c r="A49" s="126"/>
      <c r="B49" s="143"/>
      <c r="C49" s="128"/>
      <c r="D49" s="129"/>
      <c r="E49" s="130"/>
      <c r="F49" s="127"/>
      <c r="G49" s="132"/>
      <c r="H49" s="128"/>
      <c r="I49" s="142"/>
      <c r="J49" s="134">
        <f t="shared" si="0"/>
        <v>0</v>
      </c>
      <c r="K49" s="135"/>
      <c r="L49" s="135"/>
      <c r="M49" s="135"/>
      <c r="N49" s="135"/>
      <c r="O49" s="135"/>
      <c r="P49" s="135"/>
      <c r="Q49" s="135"/>
    </row>
    <row r="50" spans="1:17" ht="15">
      <c r="A50" s="144"/>
      <c r="B50" s="145" t="s">
        <v>171</v>
      </c>
      <c r="C50" s="146">
        <f>SUM(C9:C49)</f>
        <v>773634</v>
      </c>
      <c r="D50" s="147"/>
      <c r="E50" s="148"/>
      <c r="F50" s="149"/>
      <c r="G50" s="150"/>
      <c r="H50" s="151">
        <f>SUM(H9:H49)</f>
        <v>410940</v>
      </c>
      <c r="I50" s="152"/>
      <c r="J50" s="153">
        <f>SUM(J9:J49)</f>
        <v>550862.30000000005</v>
      </c>
      <c r="K50" s="135"/>
      <c r="L50" s="135"/>
      <c r="M50" s="135"/>
      <c r="N50" s="135"/>
      <c r="O50" s="135"/>
      <c r="P50" s="135"/>
      <c r="Q50" s="135"/>
    </row>
    <row r="51" spans="1:17">
      <c r="A51"/>
      <c r="B51"/>
      <c r="C51"/>
      <c r="D51"/>
      <c r="E51"/>
      <c r="F51"/>
      <c r="H51"/>
    </row>
    <row r="52" spans="1:17" ht="15">
      <c r="A52" s="154" t="s">
        <v>172</v>
      </c>
      <c r="B52" s="3"/>
      <c r="C52" s="3"/>
      <c r="D52" s="3"/>
      <c r="E52" s="3"/>
      <c r="F52" s="3"/>
      <c r="H52" s="155"/>
    </row>
    <row r="53" spans="1:17" ht="15">
      <c r="A53" s="154" t="s">
        <v>173</v>
      </c>
      <c r="B53" s="3"/>
      <c r="C53" s="3"/>
      <c r="D53" s="3"/>
      <c r="E53" s="3"/>
      <c r="F53" s="3"/>
    </row>
    <row r="54" spans="1:17" ht="15">
      <c r="A54" s="156" t="s">
        <v>174</v>
      </c>
      <c r="B54" s="156"/>
      <c r="C54" s="3"/>
      <c r="D54" s="3"/>
      <c r="E54" s="3"/>
      <c r="F54" s="3"/>
    </row>
    <row r="55" spans="1:17" ht="15">
      <c r="A55" s="156" t="s">
        <v>175</v>
      </c>
      <c r="B55" s="156"/>
      <c r="C55" s="3"/>
      <c r="D55" s="3"/>
      <c r="E55" s="3"/>
      <c r="F55" s="3"/>
    </row>
    <row r="56" spans="1:17" ht="15">
      <c r="A56" s="156" t="s">
        <v>176</v>
      </c>
      <c r="B56" s="157"/>
      <c r="C56" s="3"/>
      <c r="D56" s="3"/>
      <c r="E56" s="3"/>
      <c r="F56" s="3"/>
    </row>
    <row r="57" spans="1:17" ht="15">
      <c r="A57" s="156" t="s">
        <v>177</v>
      </c>
      <c r="B57" s="157"/>
      <c r="C57" s="3"/>
      <c r="D57" s="3"/>
      <c r="E57" s="3"/>
      <c r="F57" s="3"/>
    </row>
    <row r="58" spans="1:17" ht="15">
      <c r="A58" s="156" t="s">
        <v>178</v>
      </c>
      <c r="B58" s="156"/>
      <c r="C58" s="3"/>
      <c r="D58" s="3"/>
      <c r="E58" s="3"/>
      <c r="F58" s="3"/>
    </row>
    <row r="59" spans="1:17" ht="15">
      <c r="A59" s="158" t="s">
        <v>179</v>
      </c>
      <c r="B59" s="159"/>
      <c r="C59" s="3"/>
      <c r="D59" s="3"/>
      <c r="E59" s="3"/>
      <c r="F59" s="3"/>
    </row>
    <row r="60" spans="1:17" ht="15">
      <c r="A60" s="156" t="s">
        <v>180</v>
      </c>
      <c r="B60" s="156"/>
      <c r="C60" s="3"/>
      <c r="D60" s="3"/>
      <c r="E60" s="3"/>
      <c r="F60" s="3"/>
    </row>
    <row r="61" spans="1:17" ht="15">
      <c r="A61" s="156" t="s">
        <v>181</v>
      </c>
      <c r="B61" s="160"/>
      <c r="C61" s="3"/>
      <c r="D61" s="3"/>
      <c r="E61" s="3"/>
      <c r="F61" s="3"/>
    </row>
    <row r="62" spans="1:17" ht="15">
      <c r="A62" s="156" t="s">
        <v>182</v>
      </c>
      <c r="B62" s="156"/>
      <c r="C62" s="3"/>
      <c r="D62" s="3"/>
      <c r="E62" s="3"/>
      <c r="F62" s="3"/>
    </row>
    <row r="63" spans="1:17" ht="15">
      <c r="A63" s="156" t="s">
        <v>183</v>
      </c>
      <c r="B63" s="156"/>
      <c r="C63" s="3"/>
      <c r="D63" s="3"/>
      <c r="E63" s="3"/>
      <c r="F63" s="3"/>
    </row>
  </sheetData>
  <mergeCells count="11">
    <mergeCell ref="K24:L24"/>
    <mergeCell ref="J7:J8"/>
    <mergeCell ref="A6:E6"/>
    <mergeCell ref="F6:I6"/>
    <mergeCell ref="A7:A8"/>
    <mergeCell ref="B7:B8"/>
    <mergeCell ref="C7:D7"/>
    <mergeCell ref="E7:E8"/>
    <mergeCell ref="F7:F8"/>
    <mergeCell ref="G7:H7"/>
    <mergeCell ref="I7:I8"/>
  </mergeCells>
  <phoneticPr fontId="25" type="noConversion"/>
  <dataValidations count="1">
    <dataValidation type="list" allowBlank="1" showErrorMessage="1" sqref="F9:F49">
      <formula1>$K$25:$K$29</formula1>
      <formula2>0</formula2>
    </dataValidation>
  </dataValidations>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legacyDrawing r:id="rId2"/>
</worksheet>
</file>

<file path=xl/worksheets/sheet13.xml><?xml version="1.0" encoding="utf-8"?>
<worksheet xmlns="http://schemas.openxmlformats.org/spreadsheetml/2006/main" xmlns:r="http://schemas.openxmlformats.org/officeDocument/2006/relationships">
  <sheetPr>
    <tabColor theme="4" tint="-0.249977111117893"/>
    <pageSetUpPr fitToPage="1"/>
  </sheetPr>
  <dimension ref="A1:IV45"/>
  <sheetViews>
    <sheetView zoomScale="115" zoomScaleNormal="115" workbookViewId="0">
      <selection activeCell="I11" sqref="I11"/>
    </sheetView>
  </sheetViews>
  <sheetFormatPr baseColWidth="10" defaultColWidth="9.140625" defaultRowHeight="12.75"/>
  <cols>
    <col min="1" max="1" width="1.5703125" style="161" customWidth="1"/>
    <col min="2" max="2" width="9.140625" style="161"/>
    <col min="3" max="3" width="56" style="161" customWidth="1"/>
    <col min="4" max="4" width="10.42578125" style="161" bestFit="1" customWidth="1"/>
    <col min="5" max="5" width="25.28515625" style="161" bestFit="1" customWidth="1"/>
    <col min="6" max="16384" width="9.140625" style="161"/>
  </cols>
  <sheetData>
    <row r="1" spans="1:256" s="162" customFormat="1" ht="61.5" customHeight="1">
      <c r="A1" s="803" t="s">
        <v>184</v>
      </c>
      <c r="B1" s="803"/>
      <c r="C1" s="803"/>
      <c r="D1" s="803"/>
      <c r="E1" s="803"/>
      <c r="F1" s="803"/>
    </row>
    <row r="2" spans="1:256" ht="12" customHeight="1">
      <c r="A2" s="163"/>
      <c r="B2" s="163"/>
      <c r="C2" s="163"/>
      <c r="D2" s="163"/>
      <c r="E2" s="163"/>
      <c r="F2" s="163"/>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c r="A3" s="653" t="s">
        <v>480</v>
      </c>
      <c r="B3" s="653"/>
      <c r="C3" s="653"/>
      <c r="D3" s="653"/>
      <c r="E3" s="653"/>
      <c r="F3" s="164"/>
      <c r="G3" s="164"/>
      <c r="H3" s="164"/>
      <c r="I3" s="164"/>
      <c r="J3" s="164"/>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 customHeight="1">
      <c r="A4" s="163"/>
      <c r="B4" s="163"/>
      <c r="C4" s="163"/>
      <c r="D4" s="163"/>
      <c r="E4" s="163"/>
      <c r="F4" s="163"/>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5" customHeight="1">
      <c r="A5" s="804" t="s">
        <v>81</v>
      </c>
      <c r="B5" s="804"/>
      <c r="C5" s="165" t="str">
        <f ca="1">+F.1.1.1!D4</f>
        <v>AYUNTAMIENTO DE</v>
      </c>
      <c r="D5" s="166"/>
      <c r="E5" s="163"/>
      <c r="F5" s="163"/>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162" customFormat="1" ht="13.5" customHeight="1" thickBot="1">
      <c r="A6" s="167"/>
      <c r="B6" s="167"/>
      <c r="C6" s="168"/>
      <c r="D6" s="168"/>
      <c r="E6" s="169" t="s">
        <v>185</v>
      </c>
      <c r="F6" s="163"/>
    </row>
    <row r="7" spans="1:256" ht="10.5" customHeight="1">
      <c r="A7" s="167"/>
      <c r="B7" s="529"/>
      <c r="C7" s="805" t="s">
        <v>186</v>
      </c>
      <c r="D7" s="807" t="s">
        <v>506</v>
      </c>
      <c r="E7" s="530"/>
      <c r="F7" s="163"/>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4.5" customHeight="1" thickBot="1">
      <c r="A8" s="167"/>
      <c r="B8" s="531"/>
      <c r="C8" s="806"/>
      <c r="D8" s="808"/>
      <c r="E8" s="532"/>
      <c r="F8" s="163"/>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1" customHeight="1">
      <c r="A9"/>
      <c r="B9" s="533" t="s">
        <v>187</v>
      </c>
      <c r="C9" s="540" t="s">
        <v>188</v>
      </c>
      <c r="D9" s="534">
        <f ca="1">+F.1.1.1!H9+F.1.1.1!H10+F.1.1.1!H11+F.1.1.1!H12+F.1.1.1!H13+F.1.1.1!H14+F.1.1.1!H15</f>
        <v>1436000</v>
      </c>
      <c r="E9" s="535"/>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thickBot="1">
      <c r="A10"/>
      <c r="B10" s="536" t="s">
        <v>189</v>
      </c>
      <c r="C10" s="541" t="s">
        <v>190</v>
      </c>
      <c r="D10" s="448">
        <f ca="1">+F.1.1.1!H22+F.1.1.1!H23+F.1.1.1!H24+F.1.1.1!H25+F.1.1.1!H26+F.1.1.1!H27+F.1.1.1!H28</f>
        <v>1388000</v>
      </c>
      <c r="E10" s="537"/>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thickBot="1">
      <c r="A11"/>
      <c r="B11" s="538" t="s">
        <v>191</v>
      </c>
      <c r="C11" s="527" t="s">
        <v>192</v>
      </c>
      <c r="D11" s="170">
        <f>+D9-D10</f>
        <v>48000</v>
      </c>
      <c r="E11" s="539"/>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172" customFormat="1" ht="4.1500000000000004" customHeight="1">
      <c r="A12" s="171"/>
      <c r="B12" s="810" t="s">
        <v>193</v>
      </c>
      <c r="C12" s="811" t="s">
        <v>194</v>
      </c>
      <c r="D12" s="812" t="s">
        <v>195</v>
      </c>
      <c r="E12" s="813" t="s">
        <v>196</v>
      </c>
    </row>
    <row r="13" spans="1:256" s="172" customFormat="1" ht="20.45" customHeight="1">
      <c r="A13" s="171"/>
      <c r="B13" s="810"/>
      <c r="C13" s="811"/>
      <c r="D13" s="812"/>
      <c r="E13" s="813"/>
    </row>
    <row r="14" spans="1:256" s="173" customFormat="1" ht="15.75" customHeight="1">
      <c r="B14" s="507" t="s">
        <v>197</v>
      </c>
      <c r="C14" s="542" t="s">
        <v>198</v>
      </c>
      <c r="D14" s="448">
        <f ca="1">'ajuste recaud.'!G7</f>
        <v>-20000</v>
      </c>
      <c r="E14" s="508"/>
    </row>
    <row r="15" spans="1:256" ht="15" customHeight="1">
      <c r="A15" s="173"/>
      <c r="B15" s="509" t="s">
        <v>199</v>
      </c>
      <c r="C15" s="543" t="s">
        <v>200</v>
      </c>
      <c r="D15" s="448">
        <f ca="1">'ajuste recaud.'!G8</f>
        <v>2500</v>
      </c>
      <c r="E15" s="510"/>
      <c r="G15" s="174"/>
    </row>
    <row r="16" spans="1:256" ht="15.75" customHeight="1">
      <c r="A16" s="173"/>
      <c r="B16" s="509" t="s">
        <v>201</v>
      </c>
      <c r="C16" s="543" t="s">
        <v>202</v>
      </c>
      <c r="D16" s="448">
        <f ca="1">'ajuste recaud.'!G9</f>
        <v>-10000</v>
      </c>
      <c r="E16" s="510"/>
    </row>
    <row r="17" spans="1:5" ht="15.75" customHeight="1">
      <c r="A17" s="175"/>
      <c r="B17" s="511" t="s">
        <v>203</v>
      </c>
      <c r="C17" s="544" t="s">
        <v>204</v>
      </c>
      <c r="D17" s="448">
        <f ca="1">'ajuste PIE'!F12</f>
        <v>4000</v>
      </c>
      <c r="E17" s="513"/>
    </row>
    <row r="18" spans="1:5" ht="15.75" customHeight="1">
      <c r="B18" s="511" t="s">
        <v>205</v>
      </c>
      <c r="C18" s="544" t="s">
        <v>206</v>
      </c>
      <c r="D18" s="448">
        <f ca="1">'ajuste PIE'!F11</f>
        <v>2000</v>
      </c>
      <c r="E18" s="513"/>
    </row>
    <row r="19" spans="1:5" ht="15.75" customHeight="1">
      <c r="B19" s="511"/>
      <c r="C19" s="544" t="s">
        <v>461</v>
      </c>
      <c r="D19" s="448">
        <f ca="1">'ajuste PIE'!F13-'ajuste PIE'!F12-'ajuste PIE'!F11</f>
        <v>0</v>
      </c>
      <c r="E19" s="513"/>
    </row>
    <row r="20" spans="1:5" ht="15.75" customHeight="1">
      <c r="B20" s="511" t="s">
        <v>207</v>
      </c>
      <c r="C20" s="544" t="s">
        <v>208</v>
      </c>
      <c r="D20" s="448">
        <f ca="1">+'ajuste intereses'!E7</f>
        <v>-2604.434888888889</v>
      </c>
      <c r="E20" s="513"/>
    </row>
    <row r="21" spans="1:5" ht="15.75" customHeight="1">
      <c r="B21" s="511" t="s">
        <v>209</v>
      </c>
      <c r="C21" s="514" t="s">
        <v>210</v>
      </c>
      <c r="D21" s="515"/>
      <c r="E21" s="513"/>
    </row>
    <row r="22" spans="1:5" ht="17.25" customHeight="1">
      <c r="B22" s="516" t="s">
        <v>211</v>
      </c>
      <c r="C22" s="514" t="s">
        <v>212</v>
      </c>
      <c r="D22" s="517"/>
      <c r="E22" s="518" t="s">
        <v>213</v>
      </c>
    </row>
    <row r="23" spans="1:5" ht="15.75" customHeight="1">
      <c r="B23" s="511" t="s">
        <v>214</v>
      </c>
      <c r="C23" s="519" t="s">
        <v>215</v>
      </c>
      <c r="D23" s="515"/>
      <c r="E23" s="513"/>
    </row>
    <row r="24" spans="1:5" ht="15.75" customHeight="1">
      <c r="B24" s="511" t="s">
        <v>216</v>
      </c>
      <c r="C24" s="512" t="s">
        <v>217</v>
      </c>
      <c r="D24" s="515"/>
      <c r="E24" s="513"/>
    </row>
    <row r="25" spans="1:5" ht="15.75" customHeight="1">
      <c r="B25" s="511" t="s">
        <v>218</v>
      </c>
      <c r="C25" s="512" t="s">
        <v>219</v>
      </c>
      <c r="D25" s="515"/>
      <c r="E25" s="513"/>
    </row>
    <row r="26" spans="1:5" ht="15.75" customHeight="1">
      <c r="B26" s="511" t="s">
        <v>220</v>
      </c>
      <c r="C26" s="512" t="s">
        <v>221</v>
      </c>
      <c r="D26" s="515"/>
      <c r="E26" s="513"/>
    </row>
    <row r="27" spans="1:5" ht="15.75" customHeight="1">
      <c r="B27" s="511" t="s">
        <v>222</v>
      </c>
      <c r="C27" s="512" t="s">
        <v>223</v>
      </c>
      <c r="D27" s="515"/>
      <c r="E27" s="513"/>
    </row>
    <row r="28" spans="1:5" ht="15.75" customHeight="1">
      <c r="B28" s="511" t="s">
        <v>224</v>
      </c>
      <c r="C28" s="512" t="s">
        <v>225</v>
      </c>
      <c r="D28" s="515"/>
      <c r="E28" s="513"/>
    </row>
    <row r="29" spans="1:5" ht="15.75" customHeight="1">
      <c r="B29" s="511" t="s">
        <v>226</v>
      </c>
      <c r="C29" s="514" t="s">
        <v>227</v>
      </c>
      <c r="D29" s="515"/>
      <c r="E29" s="513"/>
    </row>
    <row r="30" spans="1:5" ht="15.75" customHeight="1">
      <c r="B30" s="511" t="s">
        <v>228</v>
      </c>
      <c r="C30" s="520" t="s">
        <v>229</v>
      </c>
      <c r="D30" s="515"/>
      <c r="E30" s="513"/>
    </row>
    <row r="31" spans="1:5" ht="16.5" customHeight="1">
      <c r="B31" s="511" t="s">
        <v>230</v>
      </c>
      <c r="C31" s="545" t="s">
        <v>231</v>
      </c>
      <c r="D31" s="521">
        <f ca="1">-'ajuste GPA'!I5</f>
        <v>-6189.510000000002</v>
      </c>
      <c r="E31" s="513"/>
    </row>
    <row r="32" spans="1:5" ht="15.75" customHeight="1">
      <c r="B32" s="511" t="s">
        <v>232</v>
      </c>
      <c r="C32" s="514" t="s">
        <v>233</v>
      </c>
      <c r="D32" s="515"/>
      <c r="E32" s="513"/>
    </row>
    <row r="33" spans="2:5" ht="18.75" customHeight="1">
      <c r="B33" s="511" t="s">
        <v>234</v>
      </c>
      <c r="C33" s="545" t="s">
        <v>235</v>
      </c>
      <c r="D33" s="521">
        <f ca="1">'ajuste arrend.fin.'!H17</f>
        <v>-100500</v>
      </c>
      <c r="E33" s="522"/>
    </row>
    <row r="34" spans="2:5" ht="15.75" customHeight="1">
      <c r="B34" s="511" t="s">
        <v>236</v>
      </c>
      <c r="C34" s="520" t="s">
        <v>237</v>
      </c>
      <c r="D34" s="515"/>
      <c r="E34" s="513"/>
    </row>
    <row r="35" spans="2:5" ht="24" customHeight="1">
      <c r="B35" s="511" t="s">
        <v>238</v>
      </c>
      <c r="C35" s="520" t="s">
        <v>359</v>
      </c>
      <c r="D35" s="515"/>
      <c r="E35" s="513"/>
    </row>
    <row r="36" spans="2:5" ht="15.75" customHeight="1">
      <c r="B36" s="511" t="s">
        <v>239</v>
      </c>
      <c r="C36" s="514" t="s">
        <v>240</v>
      </c>
      <c r="D36" s="515"/>
      <c r="E36" s="513"/>
    </row>
    <row r="37" spans="2:5" ht="15.75" customHeight="1">
      <c r="B37" s="523" t="s">
        <v>241</v>
      </c>
      <c r="C37" s="544" t="s">
        <v>242</v>
      </c>
      <c r="D37" s="524">
        <f ca="1">'ajuste DIPA'!I4</f>
        <v>30000</v>
      </c>
      <c r="E37" s="513"/>
    </row>
    <row r="38" spans="2:5" ht="15.75" customHeight="1">
      <c r="B38" s="523" t="s">
        <v>243</v>
      </c>
      <c r="C38" s="514" t="s">
        <v>244</v>
      </c>
      <c r="D38" s="515"/>
      <c r="E38" s="513"/>
    </row>
    <row r="39" spans="2:5" ht="26.25" customHeight="1">
      <c r="B39" s="523" t="s">
        <v>245</v>
      </c>
      <c r="C39" s="546" t="s">
        <v>471</v>
      </c>
      <c r="D39" s="448">
        <f ca="1">-'ajuste GPA'!I18</f>
        <v>-28000</v>
      </c>
      <c r="E39" s="525" t="s">
        <v>436</v>
      </c>
    </row>
    <row r="40" spans="2:5" ht="29.25" customHeight="1" thickBot="1">
      <c r="B40" s="456" t="s">
        <v>246</v>
      </c>
      <c r="C40" s="457" t="s">
        <v>247</v>
      </c>
      <c r="D40" s="458">
        <f>+SUM(D14:D39)</f>
        <v>-128793.94488888889</v>
      </c>
      <c r="E40" s="526"/>
    </row>
    <row r="41" spans="2:5" ht="44.25" customHeight="1" thickBot="1">
      <c r="B41" s="547" t="s">
        <v>248</v>
      </c>
      <c r="C41" s="548" t="s">
        <v>249</v>
      </c>
      <c r="D41" s="549">
        <f>+D11+D40</f>
        <v>-80793.944888888887</v>
      </c>
      <c r="E41" s="528"/>
    </row>
    <row r="42" spans="2:5" ht="26.25" customHeight="1">
      <c r="B42" s="814" t="s">
        <v>250</v>
      </c>
      <c r="C42" s="814"/>
      <c r="D42" s="814"/>
      <c r="E42" s="814"/>
    </row>
    <row r="43" spans="2:5" ht="26.25" customHeight="1">
      <c r="B43" s="814" t="s">
        <v>251</v>
      </c>
      <c r="C43" s="814"/>
      <c r="D43" s="814"/>
      <c r="E43" s="814"/>
    </row>
    <row r="44" spans="2:5" ht="13.5" customHeight="1">
      <c r="B44" s="809" t="s">
        <v>252</v>
      </c>
      <c r="C44" s="809"/>
      <c r="D44" s="809"/>
      <c r="E44" s="809"/>
    </row>
    <row r="45" spans="2:5" ht="13.5" customHeight="1">
      <c r="B45" s="809" t="s">
        <v>253</v>
      </c>
      <c r="C45" s="809"/>
      <c r="D45" s="809"/>
      <c r="E45" s="809"/>
    </row>
  </sheetData>
  <mergeCells count="13">
    <mergeCell ref="B42:E42"/>
    <mergeCell ref="B43:E43"/>
    <mergeCell ref="B44:E44"/>
    <mergeCell ref="A1:F1"/>
    <mergeCell ref="A3:E3"/>
    <mergeCell ref="A5:B5"/>
    <mergeCell ref="C7:C8"/>
    <mergeCell ref="D7:D8"/>
    <mergeCell ref="B45:E45"/>
    <mergeCell ref="B12:B13"/>
    <mergeCell ref="C12:C13"/>
    <mergeCell ref="D12:D13"/>
    <mergeCell ref="E12:E13"/>
  </mergeCells>
  <phoneticPr fontId="25"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drawing r:id="rId1"/>
</worksheet>
</file>

<file path=xl/worksheets/sheet14.xml><?xml version="1.0" encoding="utf-8"?>
<worksheet xmlns="http://schemas.openxmlformats.org/spreadsheetml/2006/main" xmlns:r="http://schemas.openxmlformats.org/officeDocument/2006/relationships">
  <sheetPr>
    <tabColor theme="5" tint="-0.499984740745262"/>
    <pageSetUpPr fitToPage="1"/>
  </sheetPr>
  <dimension ref="A1:IV69"/>
  <sheetViews>
    <sheetView topLeftCell="A31" zoomScale="130" zoomScaleNormal="130" workbookViewId="0">
      <selection activeCell="H48" sqref="H48"/>
    </sheetView>
  </sheetViews>
  <sheetFormatPr baseColWidth="10" defaultColWidth="9.140625" defaultRowHeight="12.75"/>
  <cols>
    <col min="1" max="1" width="8.28515625" style="161" customWidth="1"/>
    <col min="2" max="2" width="67.28515625" style="161" bestFit="1" customWidth="1"/>
    <col min="3" max="3" width="12.5703125" style="161" customWidth="1"/>
    <col min="4" max="4" width="12.140625" style="161" customWidth="1"/>
    <col min="5" max="5" width="14.140625" style="161" customWidth="1"/>
    <col min="6" max="6" width="10.28515625" style="161" customWidth="1"/>
    <col min="7" max="16384" width="9.140625" style="161"/>
  </cols>
  <sheetData>
    <row r="1" spans="1:256">
      <c r="A1" s="176" t="s">
        <v>254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75" customHeight="1">
      <c r="A3" s="653" t="s">
        <v>14</v>
      </c>
      <c r="B3" s="653"/>
      <c r="C3" s="653"/>
      <c r="D3" s="653"/>
      <c r="E3" s="653"/>
      <c r="F3" s="653"/>
      <c r="G3" s="65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s="177" t="s">
        <v>81</v>
      </c>
      <c r="B5" s="178" t="str">
        <f ca="1">+F.1.1.1!D4</f>
        <v>AYUNTAMIENTO DE</v>
      </c>
      <c r="C5" s="179"/>
      <c r="D5" s="179"/>
      <c r="E5" s="180"/>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c r="A6"/>
      <c r="B6"/>
      <c r="C6"/>
      <c r="D6"/>
      <c r="E6"/>
      <c r="F6"/>
      <c r="G6" s="181"/>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 customHeight="1">
      <c r="A7"/>
      <c r="B7" s="818" t="s">
        <v>255</v>
      </c>
      <c r="C7" s="819" t="s">
        <v>15</v>
      </c>
      <c r="D7" s="820" t="s">
        <v>16</v>
      </c>
      <c r="E7" s="818" t="s">
        <v>196</v>
      </c>
      <c r="F7" s="818"/>
      <c r="G7"/>
      <c r="H7"/>
      <c r="I7" s="24"/>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8.25" customHeight="1">
      <c r="A8"/>
      <c r="B8" s="818"/>
      <c r="C8" s="819"/>
      <c r="D8" s="820"/>
      <c r="E8" s="818"/>
      <c r="F8" s="818"/>
      <c r="G8"/>
      <c r="H8"/>
      <c r="I8" s="24"/>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75" customHeight="1">
      <c r="A9"/>
      <c r="B9" s="553" t="s">
        <v>256</v>
      </c>
      <c r="C9" s="554">
        <v>1300203.6599999999</v>
      </c>
      <c r="D9" s="555">
        <f ca="1">+F.1.1.1!H22+F.1.1.1!H23+F.1.1.1!H25+F.1.1.1!H26+F.1.1.1!H27+F.1.1.1!H28+'intereses deuda'!D9</f>
        <v>1359710</v>
      </c>
      <c r="E9" s="182"/>
      <c r="F9" s="183"/>
      <c r="G9"/>
      <c r="H9"/>
      <c r="I9" s="24"/>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 r="A10"/>
      <c r="B10" s="184" t="s">
        <v>257</v>
      </c>
      <c r="C10" s="185">
        <f>SUM(C11:C24)</f>
        <v>-127653.27</v>
      </c>
      <c r="D10" s="185">
        <f>SUM(D11:D24)</f>
        <v>134689.51</v>
      </c>
      <c r="E10" s="186"/>
      <c r="F10" s="187"/>
      <c r="G10"/>
      <c r="H10"/>
      <c r="I10" s="24"/>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ustomHeight="1">
      <c r="A11"/>
      <c r="B11" s="550" t="s">
        <v>258</v>
      </c>
      <c r="C11" s="189"/>
      <c r="D11" s="190"/>
      <c r="E11" s="191"/>
      <c r="F11" s="183"/>
      <c r="G11" s="192"/>
      <c r="H11"/>
      <c r="I11" s="24"/>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ustomHeight="1">
      <c r="A12"/>
      <c r="B12" s="188" t="s">
        <v>259</v>
      </c>
      <c r="C12" s="189"/>
      <c r="D12" s="190"/>
      <c r="E12" s="191"/>
      <c r="F12" s="183"/>
      <c r="G12"/>
      <c r="H12"/>
      <c r="I12" s="24"/>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ustomHeight="1">
      <c r="A13" s="193"/>
      <c r="B13" s="188" t="s">
        <v>260</v>
      </c>
      <c r="C13" s="189"/>
      <c r="D13" s="190"/>
      <c r="E13" s="191"/>
      <c r="F13" s="183"/>
      <c r="G13"/>
      <c r="H13"/>
      <c r="I13" s="24"/>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ustomHeight="1">
      <c r="A14"/>
      <c r="B14" s="188" t="s">
        <v>261</v>
      </c>
      <c r="C14" s="189"/>
      <c r="D14" s="190"/>
      <c r="E14" s="191"/>
      <c r="F14" s="183"/>
      <c r="G14"/>
      <c r="H14"/>
      <c r="I14" s="2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ustomHeight="1">
      <c r="A15"/>
      <c r="B15" s="188" t="s">
        <v>262</v>
      </c>
      <c r="C15" s="189"/>
      <c r="D15" s="190"/>
      <c r="E15" s="191"/>
      <c r="F15" s="183"/>
      <c r="G15"/>
      <c r="H15"/>
      <c r="I15" s="24"/>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ustomHeight="1">
      <c r="A16"/>
      <c r="B16" s="550" t="s">
        <v>263</v>
      </c>
      <c r="C16" s="360">
        <f ca="1">'ajuste GPA'!H5</f>
        <v>-98653.27</v>
      </c>
      <c r="D16" s="360">
        <f ca="1">'ajuste GPA'!I5</f>
        <v>6189.510000000002</v>
      </c>
      <c r="E16" s="191"/>
      <c r="F16" s="183"/>
      <c r="G16"/>
      <c r="H16"/>
      <c r="I16" s="24"/>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ustomHeight="1">
      <c r="A17"/>
      <c r="B17" s="188" t="s">
        <v>264</v>
      </c>
      <c r="C17" s="189"/>
      <c r="D17" s="190"/>
      <c r="E17" s="191"/>
      <c r="F17" s="183"/>
      <c r="G17"/>
      <c r="H17"/>
      <c r="I17" s="24"/>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ustomHeight="1">
      <c r="A18"/>
      <c r="B18" s="188" t="s">
        <v>265</v>
      </c>
      <c r="C18" s="189"/>
      <c r="D18" s="190"/>
      <c r="E18" s="191"/>
      <c r="F18" s="183"/>
      <c r="G18"/>
      <c r="H18"/>
      <c r="I18" s="24"/>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ustomHeight="1">
      <c r="A19"/>
      <c r="B19" s="550" t="s">
        <v>266</v>
      </c>
      <c r="C19" s="556"/>
      <c r="D19" s="360">
        <f ca="1">'ajuste arrend.fin.'!J19</f>
        <v>100500</v>
      </c>
      <c r="E19" s="817"/>
      <c r="F19" s="817"/>
      <c r="G19"/>
      <c r="H19"/>
      <c r="I19" s="24"/>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25" customHeight="1">
      <c r="A20"/>
      <c r="B20" s="188" t="s">
        <v>267</v>
      </c>
      <c r="C20" s="189"/>
      <c r="D20" s="190"/>
      <c r="E20" s="194"/>
      <c r="F20" s="183"/>
      <c r="G20"/>
      <c r="H20"/>
      <c r="I20" s="24"/>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25" customHeight="1">
      <c r="A21"/>
      <c r="B21" s="188" t="s">
        <v>462</v>
      </c>
      <c r="C21" s="189"/>
      <c r="D21" s="190"/>
      <c r="E21" s="194"/>
      <c r="F21" s="183"/>
      <c r="G21"/>
      <c r="H21"/>
      <c r="I21" s="24"/>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ustomHeight="1">
      <c r="A22"/>
      <c r="B22" s="195" t="s">
        <v>268</v>
      </c>
      <c r="C22" s="189"/>
      <c r="D22" s="190"/>
      <c r="E22" s="194"/>
      <c r="F22" s="183"/>
      <c r="G22"/>
      <c r="H22"/>
      <c r="I22" s="24"/>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c r="A23"/>
      <c r="B23" s="195"/>
      <c r="C23" s="189"/>
      <c r="D23" s="190"/>
      <c r="E23" s="194"/>
      <c r="F23" s="183"/>
      <c r="G23"/>
      <c r="H23"/>
      <c r="I23" s="24"/>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s="196"/>
      <c r="B24" s="454" t="s">
        <v>437</v>
      </c>
      <c r="C24" s="455">
        <f ca="1">'ajuste GPA'!H18</f>
        <v>-29000</v>
      </c>
      <c r="D24" s="455">
        <f ca="1">'ajuste GPA'!I18</f>
        <v>28000</v>
      </c>
      <c r="E24" s="816" t="s">
        <v>436</v>
      </c>
      <c r="F24" s="816"/>
      <c r="G24"/>
      <c r="H24"/>
      <c r="I24" s="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 customHeight="1">
      <c r="A25" s="196"/>
      <c r="B25" s="551" t="s">
        <v>269</v>
      </c>
      <c r="C25" s="552">
        <f>+C9+C10</f>
        <v>1172550.3899999999</v>
      </c>
      <c r="D25" s="552">
        <f>+D9+D10</f>
        <v>1494399.51</v>
      </c>
      <c r="E25" s="200"/>
      <c r="F25" s="201"/>
      <c r="G25"/>
      <c r="H25"/>
      <c r="I25" s="24"/>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
      <c r="A26" s="196"/>
      <c r="B26" s="202"/>
      <c r="C26" s="203"/>
      <c r="D26" s="203"/>
      <c r="E26" s="204"/>
      <c r="F26" s="204"/>
      <c r="G26"/>
      <c r="H26"/>
      <c r="I26" s="24"/>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4">
      <c r="A27" s="196"/>
      <c r="B27" s="205" t="s">
        <v>270</v>
      </c>
      <c r="C27" s="320">
        <v>0</v>
      </c>
      <c r="D27" s="320">
        <v>0</v>
      </c>
      <c r="E27" s="207"/>
      <c r="F27" s="208"/>
      <c r="G27"/>
      <c r="H27"/>
      <c r="I27" s="24"/>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4">
      <c r="A28" s="196"/>
      <c r="B28" s="209" t="s">
        <v>271</v>
      </c>
      <c r="C28" s="199">
        <f>SUM(C29:C33)</f>
        <v>-504743</v>
      </c>
      <c r="D28" s="199">
        <f>SUM(D29:D33)</f>
        <v>-550862.30000000005</v>
      </c>
      <c r="E28" s="210"/>
      <c r="F28" s="211"/>
      <c r="G28"/>
      <c r="H28"/>
      <c r="I28" s="24"/>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A29" s="196"/>
      <c r="B29" s="212" t="s">
        <v>272</v>
      </c>
      <c r="C29" s="206">
        <v>-157824</v>
      </c>
      <c r="D29" s="213">
        <f ca="1">-'anexo B12'!L25</f>
        <v>-149356.5</v>
      </c>
      <c r="E29" s="197"/>
      <c r="F29" s="198"/>
      <c r="G29"/>
      <c r="H29"/>
      <c r="I29" s="24"/>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 r="A30" s="196"/>
      <c r="B30" s="212" t="s">
        <v>273</v>
      </c>
      <c r="C30" s="206">
        <v>-25439</v>
      </c>
      <c r="D30" s="213">
        <f ca="1">-'anexo B12'!L26</f>
        <v>-27889.200000000001</v>
      </c>
      <c r="E30" s="197"/>
      <c r="F30" s="198"/>
      <c r="G30"/>
      <c r="H30"/>
      <c r="I30" s="24"/>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s="196"/>
      <c r="B31" s="212" t="s">
        <v>274</v>
      </c>
      <c r="C31" s="206">
        <v>-75193</v>
      </c>
      <c r="D31" s="213">
        <f ca="1">-'anexo B12'!L27</f>
        <v>-124625</v>
      </c>
      <c r="E31" s="197"/>
      <c r="F31" s="198"/>
      <c r="G31"/>
      <c r="H31"/>
      <c r="I31" s="24"/>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196"/>
      <c r="B32" s="212" t="s">
        <v>275</v>
      </c>
      <c r="C32" s="206">
        <v>-242766</v>
      </c>
      <c r="D32" s="213">
        <f ca="1">-'anexo B12'!L28</f>
        <v>-239991.59999999998</v>
      </c>
      <c r="E32" s="197"/>
      <c r="F32" s="198"/>
      <c r="G32"/>
      <c r="H32"/>
      <c r="I32" s="24"/>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c r="A33" s="196"/>
      <c r="B33" s="212" t="s">
        <v>276</v>
      </c>
      <c r="C33" s="206">
        <v>-3521</v>
      </c>
      <c r="D33" s="213">
        <f ca="1">-'anexo B12'!L29</f>
        <v>-9000</v>
      </c>
      <c r="E33" s="197"/>
      <c r="F33" s="198"/>
      <c r="G33"/>
      <c r="H33"/>
      <c r="I33" s="24"/>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 r="A34" s="196"/>
      <c r="B34" s="214" t="s">
        <v>31</v>
      </c>
      <c r="C34" s="215">
        <f>+C25+C28+C27</f>
        <v>667807.3899999999</v>
      </c>
      <c r="D34" s="215">
        <f>+D25+D28+D27</f>
        <v>943537.21</v>
      </c>
      <c r="E34" s="216"/>
      <c r="F34" s="217"/>
      <c r="G34"/>
      <c r="H34"/>
      <c r="I34" s="2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196"/>
      <c r="B35" s="218"/>
      <c r="C35" s="218"/>
      <c r="D35" s="218"/>
      <c r="E35" s="218"/>
      <c r="F35" s="218"/>
      <c r="G35"/>
      <c r="H35"/>
      <c r="I35" s="24"/>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230" customFormat="1" ht="20.25" customHeight="1">
      <c r="A36" s="227"/>
      <c r="B36" s="412" t="s">
        <v>286</v>
      </c>
      <c r="C36" s="413">
        <v>123521.17</v>
      </c>
      <c r="D36" s="414">
        <f>E43</f>
        <v>-351735.21</v>
      </c>
      <c r="E36" s="228"/>
      <c r="F36" s="228"/>
      <c r="G36" s="229"/>
      <c r="H36" s="229"/>
    </row>
    <row r="37" spans="1:256" ht="25.5" customHeight="1">
      <c r="A37" s="196"/>
      <c r="B37" s="815" t="s">
        <v>361</v>
      </c>
      <c r="C37" s="815"/>
      <c r="D37" s="815"/>
      <c r="E37" s="218"/>
      <c r="F37" s="218"/>
      <c r="G37"/>
      <c r="H37"/>
      <c r="I37" s="24"/>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8.9" customHeight="1">
      <c r="A38" s="196"/>
      <c r="B38" s="822" t="s">
        <v>17</v>
      </c>
      <c r="C38" s="823"/>
      <c r="D38" s="824"/>
      <c r="G38"/>
      <c r="H38"/>
      <c r="I38" s="24"/>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3.75">
      <c r="A39" s="196"/>
      <c r="B39" s="407" t="s">
        <v>19</v>
      </c>
      <c r="C39" s="406" t="s">
        <v>28</v>
      </c>
      <c r="D39" s="406" t="s">
        <v>29</v>
      </c>
      <c r="E39" s="406" t="s">
        <v>18</v>
      </c>
      <c r="G39"/>
      <c r="H39"/>
      <c r="I39" s="24"/>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0.25" customHeight="1">
      <c r="A40" s="408">
        <v>1</v>
      </c>
      <c r="B40" s="405" t="s">
        <v>20</v>
      </c>
      <c r="C40" s="406">
        <v>622</v>
      </c>
      <c r="D40" s="406">
        <v>161</v>
      </c>
      <c r="E40" s="416">
        <v>-54235.21</v>
      </c>
      <c r="G40"/>
      <c r="H40"/>
      <c r="I40" s="24"/>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0.25" customHeight="1">
      <c r="A41" s="408">
        <v>2</v>
      </c>
      <c r="B41" s="405" t="s">
        <v>21</v>
      </c>
      <c r="C41" s="406">
        <v>609</v>
      </c>
      <c r="D41" s="406">
        <v>342</v>
      </c>
      <c r="E41" s="416">
        <v>-297500</v>
      </c>
      <c r="G41"/>
      <c r="H41"/>
      <c r="I41" s="24"/>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0.25" customHeight="1">
      <c r="A42" s="408">
        <v>3</v>
      </c>
      <c r="B42" s="405"/>
      <c r="C42" s="407"/>
      <c r="D42" s="406"/>
      <c r="E42" s="417"/>
      <c r="F42" s="403"/>
      <c r="G42"/>
      <c r="H42"/>
      <c r="I42" s="24"/>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0.25" customHeight="1">
      <c r="A43" s="408"/>
      <c r="B43" s="411" t="s">
        <v>22</v>
      </c>
      <c r="C43" s="409"/>
      <c r="D43" s="410"/>
      <c r="E43" s="415">
        <f>SUM(E40:E42)</f>
        <v>-351735.21</v>
      </c>
      <c r="F43" s="403"/>
      <c r="G43"/>
      <c r="H43"/>
      <c r="I43" s="24"/>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8" customHeight="1">
      <c r="A44" s="196"/>
      <c r="B44" s="391"/>
      <c r="C44" s="404"/>
      <c r="D44" s="404"/>
      <c r="E44" s="218"/>
      <c r="F44" s="218"/>
      <c r="G44"/>
      <c r="H44"/>
      <c r="I44" s="2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5.5">
      <c r="A45" s="196"/>
      <c r="B45" s="557" t="s">
        <v>360</v>
      </c>
      <c r="C45" s="558">
        <f>C34-C36</f>
        <v>544286.21999999986</v>
      </c>
      <c r="D45" s="558">
        <f>D34+D36</f>
        <v>591802</v>
      </c>
      <c r="E45" s="559"/>
      <c r="F45" s="560"/>
      <c r="G45"/>
      <c r="H45"/>
      <c r="I45" s="24"/>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c r="A46" s="196"/>
      <c r="B46" s="317"/>
      <c r="C46" s="318"/>
      <c r="D46" s="318"/>
      <c r="E46" s="210"/>
      <c r="F46" s="210"/>
      <c r="G46"/>
      <c r="H46"/>
      <c r="I46" s="24"/>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c r="A47" s="196"/>
      <c r="B47" s="218"/>
      <c r="C47" s="218"/>
      <c r="D47" s="218"/>
      <c r="E47" s="218"/>
      <c r="F47" s="218"/>
      <c r="G47"/>
      <c r="H47"/>
      <c r="I47" s="24"/>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2" customHeight="1">
      <c r="A48" s="196"/>
      <c r="B48" s="316" t="s">
        <v>277</v>
      </c>
      <c r="C48" s="219"/>
      <c r="D48" s="219">
        <f>SUM(C53:C58)</f>
        <v>43000</v>
      </c>
      <c r="E48" s="218"/>
      <c r="F48" s="218"/>
      <c r="G48"/>
      <c r="H48"/>
      <c r="I48" s="24"/>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c r="A49" s="196"/>
      <c r="B49" s="218"/>
      <c r="C49" s="218"/>
      <c r="D49" s="218"/>
      <c r="E49" s="218"/>
      <c r="F49" s="218"/>
      <c r="G49" s="218"/>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2" customHeight="1">
      <c r="A50"/>
      <c r="B50" s="826" t="s">
        <v>278</v>
      </c>
      <c r="C50" s="826"/>
      <c r="D50" s="220"/>
      <c r="E50" s="220"/>
      <c r="F50" s="220"/>
      <c r="G50" s="22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c r="A51" s="221"/>
      <c r="B51" s="220"/>
      <c r="C51" s="220"/>
      <c r="D51" s="220"/>
      <c r="E51" s="220"/>
      <c r="F51" s="220"/>
      <c r="G51" s="222"/>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9.75" customHeight="1">
      <c r="A52" s="221"/>
      <c r="B52" s="506" t="s">
        <v>279</v>
      </c>
      <c r="C52" s="506" t="s">
        <v>23</v>
      </c>
      <c r="D52" s="506" t="s">
        <v>280</v>
      </c>
      <c r="E52" s="506" t="s">
        <v>281</v>
      </c>
      <c r="F52" s="506" t="s">
        <v>196</v>
      </c>
      <c r="G52"/>
      <c r="H52"/>
      <c r="I52" s="24"/>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1" customHeight="1">
      <c r="A53" s="221"/>
      <c r="B53" s="505" t="s">
        <v>282</v>
      </c>
      <c r="C53" s="503">
        <v>45000</v>
      </c>
      <c r="D53" s="504" t="s">
        <v>283</v>
      </c>
      <c r="E53" s="504">
        <v>113</v>
      </c>
      <c r="F53" s="223"/>
      <c r="G53"/>
      <c r="H53"/>
      <c r="I53" s="24"/>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2.5">
      <c r="A54" s="221"/>
      <c r="B54" s="505" t="s">
        <v>284</v>
      </c>
      <c r="C54" s="503">
        <v>-2000</v>
      </c>
      <c r="D54" s="504" t="s">
        <v>285</v>
      </c>
      <c r="E54" s="503">
        <v>302</v>
      </c>
      <c r="F54" s="223"/>
      <c r="G54"/>
      <c r="H54"/>
      <c r="I54" s="2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c r="A55" s="221"/>
      <c r="B55" s="224"/>
      <c r="C55" s="224"/>
      <c r="D55" s="223"/>
      <c r="E55" s="223"/>
      <c r="F55" s="223"/>
      <c r="G55"/>
      <c r="H55"/>
      <c r="I55" s="24"/>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c r="A56" s="221"/>
      <c r="B56" s="224"/>
      <c r="C56" s="224"/>
      <c r="D56" s="223"/>
      <c r="E56" s="223"/>
      <c r="F56" s="223"/>
      <c r="G56"/>
      <c r="H56"/>
      <c r="I56" s="24"/>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c r="A57" s="221"/>
      <c r="B57" s="224"/>
      <c r="C57" s="224"/>
      <c r="D57" s="223"/>
      <c r="E57" s="223"/>
      <c r="F57" s="223"/>
      <c r="G57"/>
      <c r="H57"/>
      <c r="I57" s="24"/>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c r="A58" s="221"/>
      <c r="B58" s="225"/>
      <c r="C58" s="225"/>
      <c r="D58" s="226"/>
      <c r="E58" s="226"/>
      <c r="F58" s="226"/>
      <c r="G58"/>
      <c r="H58"/>
      <c r="I58" s="24"/>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c r="A59" s="221"/>
      <c r="B59" s="220"/>
      <c r="C59" s="220"/>
      <c r="D59" s="220"/>
      <c r="E59" s="220"/>
      <c r="F59" s="220"/>
      <c r="G59" s="220"/>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c r="A60" s="221"/>
      <c r="B60" s="220"/>
      <c r="C60" s="220"/>
      <c r="D60" s="220"/>
      <c r="E60" s="220"/>
      <c r="F60" s="220"/>
      <c r="G60" s="220"/>
    </row>
    <row r="61" spans="1:256">
      <c r="A61" s="196" t="s">
        <v>172</v>
      </c>
      <c r="B61" s="218"/>
      <c r="C61" s="218"/>
      <c r="D61" s="218"/>
      <c r="E61" s="218"/>
      <c r="F61" s="218"/>
      <c r="G61" s="218"/>
    </row>
    <row r="62" spans="1:256" ht="10.15" customHeight="1">
      <c r="A62" s="821" t="s">
        <v>24</v>
      </c>
      <c r="B62" s="821"/>
      <c r="C62" s="821"/>
      <c r="D62" s="821"/>
      <c r="E62" s="821"/>
      <c r="F62" s="821"/>
      <c r="G62" s="821"/>
    </row>
    <row r="63" spans="1:256" ht="24.95" customHeight="1">
      <c r="A63" s="825" t="s">
        <v>25</v>
      </c>
      <c r="B63" s="825"/>
      <c r="C63" s="825"/>
      <c r="D63" s="825"/>
      <c r="E63" s="825"/>
      <c r="F63" s="825"/>
      <c r="G63" s="825"/>
    </row>
    <row r="64" spans="1:256" ht="10.15" customHeight="1">
      <c r="A64" s="821" t="s">
        <v>287</v>
      </c>
      <c r="B64" s="821"/>
      <c r="C64" s="821"/>
      <c r="D64" s="821"/>
      <c r="E64" s="821"/>
      <c r="F64" s="821"/>
      <c r="G64" s="821"/>
    </row>
    <row r="65" spans="1:7" ht="11.25" customHeight="1">
      <c r="A65" s="821" t="s">
        <v>288</v>
      </c>
      <c r="B65" s="821"/>
      <c r="C65" s="821"/>
      <c r="D65" s="821"/>
      <c r="E65" s="821"/>
      <c r="F65" s="821"/>
      <c r="G65" s="821"/>
    </row>
    <row r="66" spans="1:7" ht="10.15" customHeight="1">
      <c r="A66" s="821" t="s">
        <v>289</v>
      </c>
      <c r="B66" s="821"/>
      <c r="C66" s="821"/>
      <c r="D66" s="821"/>
      <c r="E66" s="821"/>
      <c r="F66" s="821"/>
      <c r="G66" s="821"/>
    </row>
    <row r="67" spans="1:7" ht="10.15" customHeight="1">
      <c r="A67" s="821" t="s">
        <v>290</v>
      </c>
      <c r="B67" s="821"/>
      <c r="C67" s="821"/>
      <c r="D67" s="821"/>
      <c r="E67" s="821"/>
      <c r="F67" s="821"/>
      <c r="G67" s="821"/>
    </row>
    <row r="68" spans="1:7" ht="10.15" customHeight="1">
      <c r="A68" s="821" t="s">
        <v>291</v>
      </c>
      <c r="B68" s="821"/>
      <c r="C68" s="821"/>
      <c r="D68" s="821"/>
      <c r="E68" s="821"/>
      <c r="F68" s="821"/>
      <c r="G68" s="821"/>
    </row>
    <row r="69" spans="1:7" ht="10.15" customHeight="1">
      <c r="A69" s="821" t="s">
        <v>292</v>
      </c>
      <c r="B69" s="821"/>
      <c r="C69" s="821"/>
      <c r="D69" s="821"/>
      <c r="E69" s="821"/>
      <c r="F69" s="821"/>
      <c r="G69" s="821"/>
    </row>
  </sheetData>
  <mergeCells count="18">
    <mergeCell ref="A68:G68"/>
    <mergeCell ref="B38:D38"/>
    <mergeCell ref="A69:G69"/>
    <mergeCell ref="A63:G63"/>
    <mergeCell ref="A64:G64"/>
    <mergeCell ref="A65:G65"/>
    <mergeCell ref="A66:G66"/>
    <mergeCell ref="A67:G67"/>
    <mergeCell ref="B50:C50"/>
    <mergeCell ref="A62:G62"/>
    <mergeCell ref="B37:D37"/>
    <mergeCell ref="E24:F24"/>
    <mergeCell ref="E19:F19"/>
    <mergeCell ref="A3:G3"/>
    <mergeCell ref="B7:B8"/>
    <mergeCell ref="C7:C8"/>
    <mergeCell ref="D7:D8"/>
    <mergeCell ref="E7:F8"/>
  </mergeCells>
  <phoneticPr fontId="25" type="noConversion"/>
  <printOptions horizontalCentered="1"/>
  <pageMargins left="0.27569444444444402" right="0.31527777777777799" top="0.31527777777777799" bottom="0.43263888888888902" header="0.51180555555555496" footer="0"/>
  <pageSetup paperSize="9" firstPageNumber="0" orientation="portrait" r:id="rId1"/>
  <headerFooter>
    <oddFooter>&amp;L&amp;"MS Sans Serif,Normal"&amp;A&amp;C&amp;"MS Sans Serif,Normal"A1_&amp;P&amp;R&amp;"MS Sans Serif,Normal"&amp;F</oddFooter>
  </headerFooter>
  <drawing r:id="rId2"/>
  <legacyDrawing r:id="rId3"/>
</worksheet>
</file>

<file path=xl/worksheets/sheet15.xml><?xml version="1.0" encoding="utf-8"?>
<worksheet xmlns="http://schemas.openxmlformats.org/spreadsheetml/2006/main" xmlns:r="http://schemas.openxmlformats.org/officeDocument/2006/relationships">
  <dimension ref="A1:J22"/>
  <sheetViews>
    <sheetView zoomScale="130" zoomScaleNormal="130" workbookViewId="0">
      <selection activeCell="L11" sqref="L11"/>
    </sheetView>
  </sheetViews>
  <sheetFormatPr baseColWidth="10" defaultColWidth="9.140625" defaultRowHeight="11.25"/>
  <cols>
    <col min="1" max="4" width="9.140625" style="231"/>
    <col min="5" max="9" width="9.140625" style="232"/>
    <col min="10" max="16384" width="9.140625" style="231"/>
  </cols>
  <sheetData>
    <row r="1" spans="1:10" ht="41.25" customHeight="1">
      <c r="A1"/>
      <c r="B1" s="827" t="s">
        <v>293</v>
      </c>
      <c r="C1" s="827"/>
      <c r="D1" s="827"/>
      <c r="E1" s="827"/>
      <c r="F1" s="827"/>
      <c r="G1" s="827"/>
      <c r="H1" s="827"/>
      <c r="I1" s="827"/>
      <c r="J1" s="827"/>
    </row>
    <row r="2" spans="1:10" ht="12.75">
      <c r="A2"/>
      <c r="B2" s="233" t="s">
        <v>294</v>
      </c>
      <c r="C2"/>
      <c r="D2"/>
      <c r="E2"/>
      <c r="F2"/>
      <c r="G2"/>
      <c r="H2"/>
      <c r="I2"/>
    </row>
    <row r="3" spans="1:10" ht="34.15" customHeight="1">
      <c r="A3"/>
      <c r="B3" s="828" t="s">
        <v>295</v>
      </c>
      <c r="C3" s="828"/>
      <c r="D3" s="828"/>
      <c r="E3" s="828"/>
      <c r="F3" s="828"/>
      <c r="G3" s="828"/>
      <c r="H3" s="828"/>
      <c r="I3" s="828"/>
    </row>
    <row r="4" spans="1:10" ht="12.75">
      <c r="A4"/>
      <c r="B4"/>
      <c r="C4"/>
      <c r="D4"/>
      <c r="E4"/>
      <c r="F4"/>
      <c r="G4"/>
      <c r="H4"/>
      <c r="I4"/>
    </row>
    <row r="5" spans="1:10" ht="13.9" customHeight="1">
      <c r="A5"/>
      <c r="B5" s="829" t="s">
        <v>480</v>
      </c>
      <c r="C5" s="829"/>
      <c r="D5" s="829"/>
      <c r="E5" s="829"/>
      <c r="F5" s="829"/>
      <c r="G5" s="829"/>
      <c r="H5" s="829"/>
      <c r="I5"/>
    </row>
    <row r="6" spans="1:10" ht="12.75">
      <c r="A6"/>
      <c r="B6"/>
      <c r="C6"/>
      <c r="D6"/>
      <c r="E6"/>
      <c r="F6"/>
      <c r="G6"/>
      <c r="H6"/>
      <c r="I6"/>
    </row>
    <row r="7" spans="1:10" ht="22.5">
      <c r="A7"/>
      <c r="B7"/>
      <c r="C7"/>
      <c r="D7"/>
      <c r="E7"/>
      <c r="F7"/>
      <c r="G7"/>
      <c r="H7" s="234" t="s">
        <v>185</v>
      </c>
      <c r="I7"/>
    </row>
    <row r="8" spans="1:10" ht="16.5" customHeight="1">
      <c r="A8"/>
      <c r="B8" s="830" t="s">
        <v>296</v>
      </c>
      <c r="C8" s="830"/>
      <c r="D8" s="830" t="s">
        <v>297</v>
      </c>
      <c r="E8" s="830"/>
      <c r="F8" s="831" t="s">
        <v>298</v>
      </c>
      <c r="G8" s="235"/>
      <c r="H8" s="230"/>
      <c r="I8" s="230"/>
    </row>
    <row r="9" spans="1:10" ht="31.5" customHeight="1">
      <c r="A9"/>
      <c r="B9" s="236" t="s">
        <v>299</v>
      </c>
      <c r="C9" s="236" t="s">
        <v>300</v>
      </c>
      <c r="D9" s="236" t="s">
        <v>299</v>
      </c>
      <c r="E9" s="236" t="s">
        <v>300</v>
      </c>
      <c r="F9" s="831"/>
      <c r="G9" s="237" t="s">
        <v>196</v>
      </c>
      <c r="H9" s="230"/>
      <c r="I9" s="230"/>
    </row>
    <row r="10" spans="1:10" ht="12.75">
      <c r="A10"/>
      <c r="B10" s="238"/>
      <c r="C10" s="238"/>
      <c r="D10" s="238"/>
      <c r="E10" s="238"/>
      <c r="F10" s="238"/>
      <c r="G10" s="238"/>
      <c r="H10" s="230"/>
      <c r="I10" s="230"/>
    </row>
    <row r="11" spans="1:10" ht="12.75">
      <c r="A11"/>
      <c r="B11" s="238"/>
      <c r="C11" s="238"/>
      <c r="D11" s="238"/>
      <c r="E11" s="238"/>
      <c r="F11" s="238"/>
      <c r="G11" s="238"/>
      <c r="H11" s="230"/>
      <c r="I11" s="230"/>
    </row>
    <row r="12" spans="1:10" ht="12.75">
      <c r="A12"/>
      <c r="B12" s="238"/>
      <c r="C12" s="238"/>
      <c r="D12" s="238"/>
      <c r="E12" s="238"/>
      <c r="F12" s="238"/>
      <c r="G12" s="238"/>
      <c r="H12" s="230"/>
      <c r="I12" s="230"/>
    </row>
    <row r="13" spans="1:10" ht="12.75">
      <c r="A13"/>
      <c r="B13" s="238"/>
      <c r="C13" s="238"/>
      <c r="D13" s="238"/>
      <c r="E13" s="238"/>
      <c r="F13" s="238"/>
      <c r="G13" s="238"/>
      <c r="H13" s="230"/>
      <c r="I13" s="230"/>
    </row>
    <row r="14" spans="1:10" ht="12.75">
      <c r="A14"/>
      <c r="B14" s="238"/>
      <c r="C14" s="238"/>
      <c r="D14" s="238"/>
      <c r="E14" s="238"/>
      <c r="F14" s="238"/>
      <c r="G14" s="238"/>
      <c r="H14" s="230"/>
      <c r="I14" s="230"/>
    </row>
    <row r="15" spans="1:10" ht="12.75">
      <c r="A15"/>
      <c r="B15" s="238"/>
      <c r="C15" s="238"/>
      <c r="D15" s="238"/>
      <c r="E15" s="238"/>
      <c r="F15" s="238"/>
      <c r="G15" s="238"/>
      <c r="H15" s="230"/>
      <c r="I15" s="230"/>
    </row>
    <row r="16" spans="1:10" ht="12.75">
      <c r="A16"/>
      <c r="B16" s="238"/>
      <c r="C16" s="238"/>
      <c r="D16" s="238"/>
      <c r="E16" s="238"/>
      <c r="F16" s="238"/>
      <c r="G16" s="238"/>
      <c r="H16" s="230"/>
      <c r="I16" s="230"/>
    </row>
    <row r="17" spans="1:9" ht="12.75">
      <c r="A17"/>
      <c r="B17" s="239"/>
      <c r="C17" s="239"/>
      <c r="D17" s="239"/>
      <c r="E17" s="239"/>
      <c r="F17" s="239"/>
      <c r="G17" s="239"/>
      <c r="H17" s="230"/>
      <c r="I17" s="230"/>
    </row>
    <row r="18" spans="1:9" ht="12.75">
      <c r="A18"/>
      <c r="B18"/>
      <c r="E18"/>
      <c r="F18"/>
      <c r="G18"/>
      <c r="H18"/>
      <c r="I18"/>
    </row>
    <row r="19" spans="1:9" ht="12.75">
      <c r="A19"/>
      <c r="B19"/>
      <c r="E19" s="230"/>
      <c r="F19" s="230"/>
      <c r="G19" s="230"/>
      <c r="H19" s="230"/>
      <c r="I19" s="230"/>
    </row>
    <row r="20" spans="1:9">
      <c r="A20" s="230" t="s">
        <v>301</v>
      </c>
      <c r="B20" s="230" t="s">
        <v>302</v>
      </c>
      <c r="E20" s="230"/>
      <c r="F20" s="230"/>
      <c r="G20" s="230"/>
      <c r="H20" s="230"/>
      <c r="I20" s="230"/>
    </row>
    <row r="21" spans="1:9">
      <c r="A21" s="230" t="s">
        <v>303</v>
      </c>
      <c r="B21" s="230" t="s">
        <v>304</v>
      </c>
      <c r="E21" s="230"/>
      <c r="F21" s="230"/>
      <c r="G21" s="230"/>
      <c r="H21" s="230"/>
      <c r="I21" s="230"/>
    </row>
    <row r="22" spans="1:9">
      <c r="B22" s="230" t="s">
        <v>305</v>
      </c>
      <c r="E22" s="230"/>
      <c r="F22" s="230"/>
      <c r="G22" s="230"/>
      <c r="H22" s="230"/>
      <c r="I22" s="230"/>
    </row>
  </sheetData>
  <mergeCells count="6">
    <mergeCell ref="B1:J1"/>
    <mergeCell ref="B3:I3"/>
    <mergeCell ref="B5:H5"/>
    <mergeCell ref="B8:C8"/>
    <mergeCell ref="D8:E8"/>
    <mergeCell ref="F8:F9"/>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dimension ref="A1:IV16"/>
  <sheetViews>
    <sheetView zoomScale="130" zoomScaleNormal="130" workbookViewId="0">
      <selection activeCell="B10" sqref="B10:D10"/>
    </sheetView>
  </sheetViews>
  <sheetFormatPr baseColWidth="10" defaultColWidth="9.140625" defaultRowHeight="11.25"/>
  <cols>
    <col min="1" max="1" width="6.140625" style="240" customWidth="1"/>
    <col min="2" max="2" width="37.85546875" style="240" customWidth="1"/>
    <col min="3" max="4" width="9.140625" style="240"/>
    <col min="5" max="5" width="18.5703125" style="241" customWidth="1"/>
    <col min="6" max="6" width="9.140625" style="241"/>
    <col min="7" max="7" width="27.5703125" style="241" customWidth="1"/>
    <col min="8" max="8" width="9.140625" style="241"/>
    <col min="9" max="16384" width="9.140625" style="240"/>
  </cols>
  <sheetData>
    <row r="1" spans="1:256" ht="26.25" customHeight="1">
      <c r="A1"/>
      <c r="B1" s="834" t="s">
        <v>306</v>
      </c>
      <c r="C1" s="834"/>
      <c r="D1" s="834"/>
      <c r="E1" s="834"/>
      <c r="F1" s="834"/>
      <c r="G1" s="834"/>
      <c r="H1" s="834"/>
      <c r="I1" s="834"/>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2.75" customHeight="1">
      <c r="A2" s="835" t="s">
        <v>507</v>
      </c>
      <c r="B2" s="835"/>
      <c r="C2" s="835"/>
      <c r="D2" s="835"/>
      <c r="E2" s="835"/>
      <c r="F2" s="835"/>
      <c r="G2" s="835"/>
      <c r="H2" s="835"/>
      <c r="I2" s="835"/>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75" customHeight="1">
      <c r="A3" s="242"/>
      <c r="B3" s="242"/>
      <c r="C3" s="242"/>
      <c r="D3" s="242"/>
      <c r="E3" s="242"/>
      <c r="F3" s="242"/>
      <c r="G3" s="242"/>
      <c r="H3" s="243"/>
      <c r="I3" s="24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7.25" customHeight="1">
      <c r="A4"/>
      <c r="B4" s="244" t="s">
        <v>508</v>
      </c>
      <c r="C4" s="243"/>
      <c r="D4" s="243"/>
      <c r="E4" s="243"/>
      <c r="F4" s="243"/>
      <c r="G4" s="243"/>
      <c r="H4" s="245" t="s">
        <v>307</v>
      </c>
      <c r="I4" s="245" t="s">
        <v>308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246" customFormat="1" ht="12.75" customHeight="1">
      <c r="B5" s="247" t="s">
        <v>309</v>
      </c>
      <c r="C5" s="248"/>
      <c r="D5" s="249" t="s">
        <v>310</v>
      </c>
      <c r="E5" s="833"/>
      <c r="F5" s="833"/>
      <c r="G5" s="250"/>
      <c r="H5" s="250"/>
      <c r="I5" s="250"/>
    </row>
    <row r="6" spans="1:256" s="246" customFormat="1" ht="12.75" customHeight="1">
      <c r="B6" s="247" t="s">
        <v>311</v>
      </c>
      <c r="C6" s="248"/>
      <c r="D6" s="247" t="s">
        <v>312</v>
      </c>
      <c r="E6" s="248"/>
      <c r="F6" s="251"/>
      <c r="G6" s="250"/>
      <c r="H6" s="250"/>
      <c r="I6" s="250"/>
    </row>
    <row r="7" spans="1:256" s="246" customFormat="1" ht="12.75" customHeight="1">
      <c r="B7" s="250"/>
      <c r="C7" s="250"/>
      <c r="D7" s="247" t="s">
        <v>313</v>
      </c>
      <c r="E7" s="248"/>
      <c r="F7" s="251"/>
      <c r="G7" s="250"/>
      <c r="H7" s="250"/>
      <c r="I7" s="250"/>
    </row>
    <row r="8" spans="1:256" ht="12.75" customHeight="1">
      <c r="A8" s="246"/>
      <c r="B8" s="250"/>
      <c r="C8" s="250"/>
      <c r="D8" s="250"/>
      <c r="E8" s="250"/>
      <c r="F8" s="250"/>
      <c r="G8" s="250"/>
      <c r="H8" s="250"/>
      <c r="I8" s="250"/>
    </row>
    <row r="9" spans="1:256" ht="15.75" customHeight="1">
      <c r="A9" s="246"/>
      <c r="B9" s="252" t="s">
        <v>509</v>
      </c>
      <c r="C9" s="250"/>
      <c r="D9" s="250"/>
      <c r="E9" s="250"/>
      <c r="F9" s="250"/>
      <c r="G9" s="250"/>
      <c r="H9" s="250"/>
      <c r="I9" s="250"/>
    </row>
    <row r="10" spans="1:256" ht="12" customHeight="1">
      <c r="A10" s="246"/>
      <c r="B10" s="832" t="s">
        <v>314</v>
      </c>
      <c r="C10" s="832"/>
      <c r="D10" s="832"/>
      <c r="E10" s="248"/>
      <c r="F10" s="253" t="s">
        <v>315</v>
      </c>
      <c r="G10" s="250"/>
      <c r="H10" s="250"/>
      <c r="I10" s="250"/>
    </row>
    <row r="11" spans="1:256" ht="12" customHeight="1">
      <c r="A11" s="246"/>
      <c r="B11" s="832" t="s">
        <v>316</v>
      </c>
      <c r="C11" s="832"/>
      <c r="D11" s="832"/>
      <c r="E11" s="248"/>
      <c r="F11" s="253" t="s">
        <v>315</v>
      </c>
      <c r="G11" s="250"/>
      <c r="H11" s="250"/>
      <c r="I11" s="250"/>
    </row>
    <row r="12" spans="1:256" ht="12" customHeight="1">
      <c r="A12" s="246"/>
      <c r="B12" s="832" t="s">
        <v>317</v>
      </c>
      <c r="C12" s="832"/>
      <c r="D12" s="832"/>
      <c r="E12" s="248"/>
      <c r="F12" s="253" t="s">
        <v>318</v>
      </c>
      <c r="G12" s="250"/>
      <c r="H12" s="250"/>
      <c r="I12" s="250"/>
    </row>
    <row r="13" spans="1:256" ht="12" customHeight="1">
      <c r="A13" s="246"/>
      <c r="B13" s="250"/>
      <c r="C13" s="250"/>
      <c r="D13" s="250"/>
      <c r="E13" s="250"/>
      <c r="F13" s="250"/>
      <c r="G13" s="250"/>
      <c r="H13" s="250"/>
      <c r="I13" s="250"/>
    </row>
    <row r="14" spans="1:256" ht="18.75" customHeight="1">
      <c r="A14" s="246"/>
      <c r="B14" s="252" t="s">
        <v>319</v>
      </c>
      <c r="C14" s="250"/>
      <c r="D14" s="250"/>
      <c r="E14" s="250"/>
      <c r="F14" s="250"/>
      <c r="G14" s="250"/>
      <c r="H14" s="250"/>
      <c r="I14" s="250"/>
    </row>
    <row r="15" spans="1:256" ht="12" customHeight="1">
      <c r="A15" s="246"/>
      <c r="B15" s="833"/>
      <c r="C15" s="833"/>
      <c r="D15" s="833"/>
      <c r="E15" s="833"/>
      <c r="F15" s="833"/>
      <c r="G15" s="833"/>
      <c r="H15" s="833"/>
      <c r="I15" s="833"/>
    </row>
    <row r="16" spans="1:256" ht="27.75" customHeight="1">
      <c r="A16" s="246"/>
      <c r="B16" s="833"/>
      <c r="C16" s="833"/>
      <c r="D16" s="833"/>
      <c r="E16" s="833"/>
      <c r="F16" s="833"/>
      <c r="G16" s="833"/>
      <c r="H16" s="833"/>
      <c r="I16" s="833"/>
    </row>
  </sheetData>
  <mergeCells count="7">
    <mergeCell ref="B12:D12"/>
    <mergeCell ref="B15:I16"/>
    <mergeCell ref="B1:I1"/>
    <mergeCell ref="A2:I2"/>
    <mergeCell ref="E5:F5"/>
    <mergeCell ref="B10:D10"/>
    <mergeCell ref="B11:D11"/>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dimension ref="A1:IV40"/>
  <sheetViews>
    <sheetView topLeftCell="A31" zoomScale="145" zoomScaleNormal="145" workbookViewId="0">
      <selection activeCell="A4" sqref="A4"/>
    </sheetView>
  </sheetViews>
  <sheetFormatPr baseColWidth="10" defaultColWidth="9.140625" defaultRowHeight="11.25"/>
  <cols>
    <col min="1" max="1" width="2.5703125" style="254" customWidth="1"/>
    <col min="2" max="2" width="23" style="254" customWidth="1"/>
    <col min="3" max="16384" width="9.140625" style="254"/>
  </cols>
  <sheetData>
    <row r="1" spans="1:256" ht="15.75">
      <c r="A1"/>
      <c r="B1" s="255" t="s">
        <v>320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2.7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 customHeight="1">
      <c r="A3" s="836" t="s">
        <v>480</v>
      </c>
      <c r="B3" s="836"/>
      <c r="C3" s="836"/>
      <c r="D3" s="836"/>
      <c r="E3" s="836"/>
      <c r="F3" s="836"/>
      <c r="G3" s="836"/>
      <c r="H3" s="836"/>
      <c r="I3" s="256"/>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8.25" customHeight="1">
      <c r="A4"/>
      <c r="B4" s="837" t="s">
        <v>321</v>
      </c>
      <c r="C4" s="837"/>
      <c r="D4" s="837"/>
      <c r="E4" s="837"/>
      <c r="F4" s="837"/>
      <c r="G4" s="837"/>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2.75">
      <c r="A5"/>
      <c r="B5"/>
      <c r="C5"/>
      <c r="D5"/>
      <c r="E5"/>
      <c r="F5"/>
      <c r="G5" s="257" t="s">
        <v>185</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258"/>
      <c r="C6" s="838" t="s">
        <v>322</v>
      </c>
      <c r="D6" s="838"/>
      <c r="E6" s="838"/>
      <c r="F6" s="838"/>
      <c r="G6" s="838"/>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1" customHeight="1">
      <c r="A7"/>
      <c r="B7" s="238"/>
      <c r="C7" s="839" t="s">
        <v>323</v>
      </c>
      <c r="D7" s="839"/>
      <c r="E7" s="840" t="s">
        <v>324</v>
      </c>
      <c r="F7" s="840"/>
      <c r="G7" s="841" t="s">
        <v>325</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60" customFormat="1" ht="36.75" customHeight="1">
      <c r="B8" s="261" t="s">
        <v>326</v>
      </c>
      <c r="C8" s="259" t="s">
        <v>327</v>
      </c>
      <c r="D8" s="259" t="s">
        <v>328</v>
      </c>
      <c r="E8" s="262" t="s">
        <v>329</v>
      </c>
      <c r="F8" s="262" t="s">
        <v>330</v>
      </c>
      <c r="G8" s="841"/>
    </row>
    <row r="9" spans="1:256" ht="12.75">
      <c r="A9"/>
      <c r="B9" s="263" t="str">
        <f ca="1">F.1.1.1!D4</f>
        <v>AYUNTAMIENTO DE</v>
      </c>
      <c r="C9" s="264">
        <f ca="1">+'EP F11.B1'!D9</f>
        <v>1436000</v>
      </c>
      <c r="D9" s="264">
        <f ca="1">+'EP F11.B1'!D10</f>
        <v>1388000</v>
      </c>
      <c r="E9" s="265">
        <f ca="1">+'EP F11.B1'!D40</f>
        <v>-128793.94488888889</v>
      </c>
      <c r="F9" s="263"/>
      <c r="G9" s="400">
        <f>+C9-D9+E9</f>
        <v>-80793.944888888887</v>
      </c>
      <c r="H9"/>
      <c r="I9"/>
      <c r="J9"/>
    </row>
    <row r="10" spans="1:256" ht="12.75">
      <c r="A10"/>
      <c r="B10" s="263" t="s">
        <v>418</v>
      </c>
      <c r="C10" s="397"/>
      <c r="D10" s="397"/>
      <c r="E10" s="397"/>
      <c r="F10" s="397"/>
      <c r="G10" s="398"/>
      <c r="H10"/>
      <c r="I10"/>
      <c r="J10"/>
    </row>
    <row r="11" spans="1:256" ht="12.75">
      <c r="A11"/>
      <c r="B11" s="263" t="s">
        <v>419</v>
      </c>
      <c r="C11" s="397"/>
      <c r="D11" s="397"/>
      <c r="E11" s="397"/>
      <c r="F11" s="397"/>
      <c r="G11" s="398"/>
      <c r="H11"/>
      <c r="I11"/>
      <c r="J11"/>
    </row>
    <row r="12" spans="1:256" ht="12.75">
      <c r="A12"/>
      <c r="B12" s="263" t="s">
        <v>420</v>
      </c>
      <c r="C12" s="397"/>
      <c r="D12" s="397"/>
      <c r="E12" s="397"/>
      <c r="F12" s="397"/>
      <c r="G12" s="398"/>
      <c r="H12"/>
      <c r="I12"/>
      <c r="J12"/>
    </row>
    <row r="13" spans="1:256" ht="12.75">
      <c r="A13"/>
      <c r="B13" s="263"/>
      <c r="C13" s="263"/>
      <c r="D13" s="263"/>
      <c r="E13" s="263"/>
      <c r="F13" s="263"/>
      <c r="G13" s="266"/>
      <c r="H13"/>
      <c r="I13"/>
      <c r="J13"/>
    </row>
    <row r="14" spans="1:256" ht="12.75">
      <c r="A14"/>
      <c r="B14" s="263"/>
      <c r="C14" s="263"/>
      <c r="D14" s="263"/>
      <c r="E14" s="263"/>
      <c r="F14" s="263"/>
      <c r="G14" s="266"/>
      <c r="H14"/>
      <c r="I14"/>
      <c r="J14"/>
    </row>
    <row r="15" spans="1:256" ht="12.75">
      <c r="A15"/>
      <c r="B15" s="263"/>
      <c r="C15" s="263"/>
      <c r="D15" s="263"/>
      <c r="E15" s="263"/>
      <c r="F15" s="263"/>
      <c r="G15" s="266"/>
      <c r="H15"/>
      <c r="I15"/>
      <c r="J15"/>
    </row>
    <row r="16" spans="1:256" ht="12.75">
      <c r="A16"/>
      <c r="B16" s="263"/>
      <c r="C16" s="263"/>
      <c r="D16" s="263"/>
      <c r="E16" s="263"/>
      <c r="F16" s="263"/>
      <c r="G16" s="266"/>
      <c r="H16"/>
      <c r="I16"/>
      <c r="J16"/>
    </row>
    <row r="17" spans="1:10" ht="12.75">
      <c r="A17"/>
      <c r="B17" s="263"/>
      <c r="C17" s="263"/>
      <c r="D17" s="263"/>
      <c r="E17" s="263"/>
      <c r="F17" s="263"/>
      <c r="G17" s="266"/>
      <c r="H17"/>
      <c r="I17"/>
      <c r="J17"/>
    </row>
    <row r="18" spans="1:10" ht="12.75">
      <c r="A18"/>
      <c r="B18" s="263"/>
      <c r="C18" s="263"/>
      <c r="D18" s="263"/>
      <c r="E18" s="263"/>
      <c r="F18" s="263"/>
      <c r="G18" s="266"/>
      <c r="H18"/>
      <c r="I18"/>
      <c r="J18"/>
    </row>
    <row r="19" spans="1:10" ht="12.75">
      <c r="A19"/>
      <c r="B19" s="263"/>
      <c r="C19" s="263"/>
      <c r="D19" s="263"/>
      <c r="E19" s="263"/>
      <c r="F19" s="263"/>
      <c r="G19" s="266"/>
      <c r="H19"/>
      <c r="I19"/>
      <c r="J19"/>
    </row>
    <row r="20" spans="1:10" ht="12.75">
      <c r="A20"/>
      <c r="B20" s="263"/>
      <c r="C20" s="263"/>
      <c r="D20" s="263"/>
      <c r="E20" s="263"/>
      <c r="F20" s="263"/>
      <c r="G20" s="266"/>
      <c r="H20"/>
      <c r="I20"/>
      <c r="J20"/>
    </row>
    <row r="21" spans="1:10" ht="12.75">
      <c r="A21"/>
      <c r="B21" s="263"/>
      <c r="C21" s="263"/>
      <c r="D21" s="263"/>
      <c r="E21" s="263"/>
      <c r="F21" s="263"/>
      <c r="G21" s="266"/>
      <c r="H21"/>
      <c r="I21"/>
      <c r="J21"/>
    </row>
    <row r="22" spans="1:10" ht="12.75">
      <c r="A22"/>
      <c r="B22" s="263"/>
      <c r="C22" s="263"/>
      <c r="D22" s="263"/>
      <c r="E22" s="263"/>
      <c r="F22" s="263"/>
      <c r="G22" s="266"/>
      <c r="H22"/>
      <c r="I22"/>
      <c r="J22"/>
    </row>
    <row r="23" spans="1:10" ht="12.75">
      <c r="A23"/>
      <c r="B23" s="263"/>
      <c r="C23" s="263"/>
      <c r="D23" s="263"/>
      <c r="E23" s="263"/>
      <c r="F23" s="263"/>
      <c r="G23" s="266"/>
      <c r="H23"/>
      <c r="I23"/>
      <c r="J23"/>
    </row>
    <row r="24" spans="1:10" ht="12.75">
      <c r="A24"/>
      <c r="B24" s="426" t="s">
        <v>27</v>
      </c>
      <c r="C24" s="427">
        <f>SUM(C9:C23)</f>
        <v>1436000</v>
      </c>
      <c r="D24" s="427">
        <f>SUM(D9:D23)</f>
        <v>1388000</v>
      </c>
      <c r="E24" s="427">
        <f>SUM(E9:E23)</f>
        <v>-128793.94488888889</v>
      </c>
      <c r="F24" s="427">
        <f>SUM(F9:F23)</f>
        <v>0</v>
      </c>
      <c r="G24" s="427">
        <f>SUM(G9:G23)</f>
        <v>-80793.944888888887</v>
      </c>
      <c r="H24"/>
      <c r="I24"/>
      <c r="J24"/>
    </row>
    <row r="25" spans="1:10" ht="39.75" customHeight="1">
      <c r="A25"/>
      <c r="B25" s="844" t="s">
        <v>331</v>
      </c>
      <c r="C25" s="844"/>
      <c r="D25" s="844"/>
      <c r="E25" s="844"/>
      <c r="F25" s="844"/>
      <c r="G25" s="844"/>
      <c r="H25"/>
      <c r="I25"/>
      <c r="J25"/>
    </row>
    <row r="26" spans="1:10" ht="19.5" customHeight="1">
      <c r="A26"/>
      <c r="B26" s="845" t="s">
        <v>332</v>
      </c>
      <c r="C26" s="845"/>
      <c r="D26" s="845"/>
      <c r="E26" s="845"/>
      <c r="F26" s="845"/>
      <c r="G26" s="845"/>
      <c r="H26"/>
      <c r="I26"/>
      <c r="J26"/>
    </row>
    <row r="27" spans="1:10" ht="13.5" customHeight="1">
      <c r="A27"/>
      <c r="B27" s="268"/>
      <c r="C27" s="268"/>
      <c r="D27" s="268"/>
      <c r="E27" s="268"/>
      <c r="F27" s="268"/>
      <c r="G27" s="269"/>
      <c r="H27"/>
      <c r="I27"/>
      <c r="J27"/>
    </row>
    <row r="28" spans="1:10" ht="12.75">
      <c r="A28"/>
      <c r="B28"/>
      <c r="C28"/>
      <c r="D28"/>
      <c r="E28"/>
      <c r="F28"/>
      <c r="G28"/>
      <c r="H28"/>
      <c r="I28"/>
      <c r="J28"/>
    </row>
    <row r="29" spans="1:10" ht="10.15" customHeight="1">
      <c r="A29"/>
      <c r="B29" s="846" t="s">
        <v>333</v>
      </c>
      <c r="C29" s="846"/>
      <c r="D29" s="846"/>
      <c r="E29" s="846"/>
      <c r="F29" s="846"/>
      <c r="G29" s="399">
        <f>G24</f>
        <v>-80793.944888888887</v>
      </c>
      <c r="H29"/>
      <c r="I29"/>
      <c r="J29"/>
    </row>
    <row r="30" spans="1:10" ht="10.15" customHeight="1">
      <c r="A30"/>
      <c r="B30" s="846" t="s">
        <v>334</v>
      </c>
      <c r="C30" s="846"/>
      <c r="D30" s="846"/>
      <c r="E30" s="846"/>
      <c r="F30" s="846"/>
      <c r="G30" s="270">
        <f ca="1">+F.3.0!E10</f>
        <v>0</v>
      </c>
      <c r="H30" s="271" t="s">
        <v>301</v>
      </c>
      <c r="I30"/>
      <c r="J30"/>
    </row>
    <row r="31" spans="1:10" ht="12.75">
      <c r="A31"/>
      <c r="B31"/>
      <c r="C31"/>
      <c r="D31"/>
      <c r="E31"/>
      <c r="F31"/>
      <c r="G31"/>
      <c r="H31"/>
      <c r="I31"/>
      <c r="J31"/>
    </row>
    <row r="32" spans="1:10" ht="4.5" customHeight="1" thickBot="1">
      <c r="A32"/>
      <c r="B32"/>
      <c r="C32"/>
      <c r="D32"/>
      <c r="E32"/>
      <c r="F32"/>
      <c r="G32"/>
      <c r="H32"/>
      <c r="I32"/>
      <c r="J32"/>
    </row>
    <row r="33" spans="1:10" ht="31.5" customHeight="1" thickBot="1">
      <c r="A33"/>
      <c r="B33" s="847" t="str">
        <f>IF(G24&lt;0,"SE INCUMPLE EL OBJETIVO DE ESTABILIDAD PRESUPUESTARIA","SE CUMPLE EL OBJETIVO DE ESTABILIDAD PRESUPUESTARIA")</f>
        <v>SE INCUMPLE EL OBJETIVO DE ESTABILIDAD PRESUPUESTARIA</v>
      </c>
      <c r="C33" s="848"/>
      <c r="D33" s="848"/>
      <c r="E33" s="848"/>
      <c r="F33" s="848"/>
      <c r="G33" s="849"/>
      <c r="H33" s="272"/>
      <c r="I33" s="272"/>
      <c r="J33" s="272"/>
    </row>
    <row r="34" spans="1:10" ht="12.75">
      <c r="A34"/>
      <c r="B34"/>
      <c r="C34"/>
      <c r="D34"/>
      <c r="E34"/>
      <c r="F34"/>
      <c r="G34"/>
    </row>
    <row r="35" spans="1:10" ht="42.75" customHeight="1">
      <c r="A35"/>
      <c r="B35" s="842" t="s">
        <v>335</v>
      </c>
      <c r="C35" s="842"/>
      <c r="D35" s="842"/>
      <c r="E35" s="842"/>
      <c r="F35" s="842"/>
      <c r="G35" s="842"/>
    </row>
    <row r="36" spans="1:10" ht="108" customHeight="1">
      <c r="A36"/>
      <c r="B36" s="841"/>
      <c r="C36" s="841"/>
      <c r="D36" s="841"/>
      <c r="E36" s="841"/>
      <c r="F36" s="841"/>
      <c r="G36" s="841"/>
    </row>
    <row r="37" spans="1:10" ht="22.5" customHeight="1">
      <c r="A37"/>
      <c r="B37" s="273"/>
      <c r="C37" s="273"/>
      <c r="D37" s="273"/>
      <c r="E37" s="273"/>
      <c r="F37" s="273"/>
      <c r="G37" s="273"/>
    </row>
    <row r="38" spans="1:10" ht="12.75">
      <c r="A38" s="271" t="s">
        <v>172</v>
      </c>
      <c r="B38"/>
      <c r="C38"/>
      <c r="D38"/>
      <c r="E38"/>
    </row>
    <row r="39" spans="1:10" ht="10.15" customHeight="1">
      <c r="A39" s="274"/>
      <c r="B39" s="843" t="s">
        <v>336</v>
      </c>
      <c r="C39" s="843"/>
      <c r="D39" s="843"/>
      <c r="E39" s="843"/>
    </row>
    <row r="40" spans="1:10">
      <c r="A40" s="271" t="s">
        <v>301</v>
      </c>
      <c r="B40" s="271" t="s">
        <v>510</v>
      </c>
    </row>
  </sheetData>
  <mergeCells count="14">
    <mergeCell ref="B35:G35"/>
    <mergeCell ref="B36:G36"/>
    <mergeCell ref="B39:E39"/>
    <mergeCell ref="B25:G25"/>
    <mergeCell ref="B26:G26"/>
    <mergeCell ref="B29:F29"/>
    <mergeCell ref="B30:F30"/>
    <mergeCell ref="B33:G33"/>
    <mergeCell ref="A3:H3"/>
    <mergeCell ref="B4:G4"/>
    <mergeCell ref="C6:G6"/>
    <mergeCell ref="C7:D7"/>
    <mergeCell ref="E7:F7"/>
    <mergeCell ref="G7:G8"/>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ignoredErrors>
    <ignoredError sqref="C24 D24:G24" unlockedFormula="1"/>
  </ignoredErrors>
</worksheet>
</file>

<file path=xl/worksheets/sheet18.xml><?xml version="1.0" encoding="utf-8"?>
<worksheet xmlns="http://schemas.openxmlformats.org/spreadsheetml/2006/main" xmlns:r="http://schemas.openxmlformats.org/officeDocument/2006/relationships">
  <dimension ref="A1:IV45"/>
  <sheetViews>
    <sheetView zoomScale="130" zoomScaleNormal="130" workbookViewId="0">
      <selection activeCell="D4" sqref="D4"/>
    </sheetView>
  </sheetViews>
  <sheetFormatPr baseColWidth="10" defaultColWidth="9.140625" defaultRowHeight="11.25"/>
  <cols>
    <col min="1" max="1" width="1.5703125" style="231" customWidth="1"/>
    <col min="2" max="2" width="14" style="231" customWidth="1"/>
    <col min="3" max="3" width="10.140625" style="231" customWidth="1"/>
    <col min="4" max="4" width="12" style="231" customWidth="1"/>
    <col min="5" max="5" width="10" style="231" customWidth="1"/>
    <col min="6" max="6" width="16.140625" style="231" customWidth="1"/>
    <col min="7" max="7" width="11.28515625" style="231" customWidth="1"/>
    <col min="8" max="8" width="10.140625" style="231" customWidth="1"/>
    <col min="9" max="9" width="4.140625" style="231" customWidth="1"/>
    <col min="10" max="10" width="19.140625" style="231" customWidth="1"/>
    <col min="11" max="11" width="4.140625" style="231" customWidth="1"/>
    <col min="12" max="12" width="11.140625" style="231" customWidth="1"/>
    <col min="13" max="16384" width="9.140625" style="231"/>
  </cols>
  <sheetData>
    <row r="1" spans="1:256" ht="15.75">
      <c r="A1"/>
      <c r="B1" s="275" t="s">
        <v>337</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2.7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 customHeight="1">
      <c r="A3" s="829" t="s">
        <v>480</v>
      </c>
      <c r="B3" s="829"/>
      <c r="C3" s="829"/>
      <c r="D3" s="829"/>
      <c r="E3" s="829"/>
      <c r="F3" s="829"/>
      <c r="G3" s="829"/>
      <c r="H3" s="829"/>
      <c r="I3" s="829"/>
      <c r="J3" s="829"/>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7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2.75">
      <c r="A5"/>
      <c r="B5"/>
      <c r="C5"/>
      <c r="D5"/>
      <c r="E5"/>
      <c r="F5"/>
      <c r="G5"/>
      <c r="H5"/>
      <c r="I5"/>
      <c r="J5" s="276" t="s">
        <v>185</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418"/>
      <c r="C6" s="850" t="s">
        <v>338</v>
      </c>
      <c r="D6" s="850"/>
      <c r="E6" s="850"/>
      <c r="F6" s="850"/>
      <c r="G6" s="850"/>
      <c r="H6" s="850"/>
      <c r="I6" s="419"/>
      <c r="J6" s="850" t="s">
        <v>519</v>
      </c>
      <c r="K6" s="277"/>
      <c r="L6" s="27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229" customFormat="1" ht="60" customHeight="1">
      <c r="B7" s="420" t="s">
        <v>326</v>
      </c>
      <c r="C7" s="421" t="s">
        <v>523</v>
      </c>
      <c r="D7" s="421" t="s">
        <v>522</v>
      </c>
      <c r="E7" s="421" t="s">
        <v>362</v>
      </c>
      <c r="F7" s="422" t="s">
        <v>521</v>
      </c>
      <c r="G7" s="423" t="s">
        <v>520</v>
      </c>
      <c r="H7" s="424" t="s">
        <v>30</v>
      </c>
      <c r="I7" s="425"/>
      <c r="J7" s="850"/>
      <c r="K7" s="279"/>
      <c r="L7" s="280"/>
    </row>
    <row r="8" spans="1:256" ht="12.75">
      <c r="A8"/>
      <c r="B8" s="263" t="str">
        <f ca="1">F.1.1.1!D4</f>
        <v>AYUNTAMIENTO DE</v>
      </c>
      <c r="C8" s="281">
        <f ca="1">+RG.F11.B2!C34</f>
        <v>667807.3899999999</v>
      </c>
      <c r="D8" s="281">
        <f ca="1">RG.F11.B2!C36</f>
        <v>123521.17</v>
      </c>
      <c r="E8" s="282">
        <f ca="1">(+C8-D8)*(1+L9)</f>
        <v>558981.94793999975</v>
      </c>
      <c r="F8" s="283">
        <f ca="1">+RG.F11.B2!D48</f>
        <v>43000</v>
      </c>
      <c r="G8" s="284">
        <f ca="1">-RG.F11.B2!D36</f>
        <v>351735.21</v>
      </c>
      <c r="H8" s="285">
        <f ca="1">+E8+F8</f>
        <v>601981.94793999975</v>
      </c>
      <c r="I8" s="286"/>
      <c r="J8" s="281">
        <f ca="1">RG.F11.B2!D45</f>
        <v>591802</v>
      </c>
      <c r="K8" s="287"/>
      <c r="L8" s="288" t="s">
        <v>339</v>
      </c>
      <c r="M8" s="289"/>
      <c r="N8"/>
      <c r="O8"/>
    </row>
    <row r="9" spans="1:256" ht="23.25">
      <c r="A9"/>
      <c r="B9" s="263" t="s">
        <v>421</v>
      </c>
      <c r="C9" s="263"/>
      <c r="D9" s="263"/>
      <c r="E9" s="263"/>
      <c r="F9" s="290"/>
      <c r="G9" s="263"/>
      <c r="H9" s="291"/>
      <c r="I9" s="238"/>
      <c r="J9" s="263"/>
      <c r="K9" s="287"/>
      <c r="L9" s="292">
        <v>2.7E-2</v>
      </c>
      <c r="M9" s="289"/>
      <c r="N9"/>
      <c r="O9"/>
    </row>
    <row r="10" spans="1:256" ht="12.75">
      <c r="A10"/>
      <c r="B10" s="263" t="s">
        <v>422</v>
      </c>
      <c r="C10" s="263"/>
      <c r="D10" s="263"/>
      <c r="E10" s="263"/>
      <c r="F10" s="290"/>
      <c r="G10" s="263"/>
      <c r="H10" s="291"/>
      <c r="I10" s="238"/>
      <c r="J10" s="263"/>
      <c r="K10" s="287"/>
      <c r="L10" s="278"/>
      <c r="M10"/>
      <c r="N10"/>
      <c r="O10"/>
    </row>
    <row r="11" spans="1:256" ht="12.75">
      <c r="A11"/>
      <c r="B11" s="263" t="s">
        <v>423</v>
      </c>
      <c r="C11" s="263"/>
      <c r="D11" s="263"/>
      <c r="E11" s="263"/>
      <c r="F11" s="290"/>
      <c r="G11" s="263"/>
      <c r="H11" s="291"/>
      <c r="I11" s="238"/>
      <c r="J11" s="263"/>
      <c r="K11" s="287"/>
      <c r="L11" s="278"/>
      <c r="M11"/>
      <c r="N11"/>
      <c r="O11"/>
    </row>
    <row r="12" spans="1:256" ht="12.75">
      <c r="A12"/>
      <c r="B12" s="263"/>
      <c r="C12" s="263"/>
      <c r="D12" s="263"/>
      <c r="E12" s="263"/>
      <c r="F12" s="290"/>
      <c r="G12" s="263"/>
      <c r="H12" s="291"/>
      <c r="I12" s="238"/>
      <c r="J12" s="263"/>
      <c r="K12" s="287"/>
      <c r="L12" s="278"/>
      <c r="M12"/>
      <c r="N12"/>
      <c r="O12"/>
    </row>
    <row r="13" spans="1:256" ht="12.75">
      <c r="A13"/>
      <c r="B13" s="263"/>
      <c r="C13" s="263"/>
      <c r="D13" s="263"/>
      <c r="E13" s="263"/>
      <c r="F13" s="290"/>
      <c r="G13" s="263"/>
      <c r="H13" s="291"/>
      <c r="I13" s="238"/>
      <c r="J13" s="263"/>
      <c r="K13" s="287"/>
      <c r="L13" s="278"/>
      <c r="M13"/>
      <c r="N13"/>
      <c r="O13"/>
    </row>
    <row r="14" spans="1:256" ht="4.5" customHeight="1">
      <c r="A14"/>
      <c r="B14" s="263"/>
      <c r="C14" s="263"/>
      <c r="D14" s="263"/>
      <c r="E14" s="263"/>
      <c r="F14" s="290"/>
      <c r="G14" s="263"/>
      <c r="H14" s="291"/>
      <c r="I14" s="238"/>
      <c r="J14" s="263"/>
      <c r="K14" s="287"/>
      <c r="L14" s="278"/>
      <c r="M14"/>
      <c r="N14"/>
      <c r="O14"/>
    </row>
    <row r="15" spans="1:256" ht="12.75" hidden="1">
      <c r="A15"/>
      <c r="B15" s="263"/>
      <c r="C15" s="263"/>
      <c r="D15" s="263"/>
      <c r="E15" s="263"/>
      <c r="F15" s="290"/>
      <c r="G15" s="263"/>
      <c r="H15" s="291"/>
      <c r="I15" s="238"/>
      <c r="J15" s="263"/>
      <c r="K15" s="287"/>
      <c r="L15" s="278"/>
      <c r="M15"/>
      <c r="N15"/>
      <c r="O15"/>
    </row>
    <row r="16" spans="1:256" ht="12.75" hidden="1">
      <c r="A16"/>
      <c r="B16" s="263"/>
      <c r="C16" s="263"/>
      <c r="D16" s="263"/>
      <c r="E16" s="263"/>
      <c r="F16" s="290"/>
      <c r="G16" s="263"/>
      <c r="H16" s="291"/>
      <c r="I16" s="238"/>
      <c r="J16" s="263"/>
      <c r="K16" s="287"/>
      <c r="L16" s="278"/>
      <c r="M16"/>
      <c r="N16"/>
      <c r="O16"/>
    </row>
    <row r="17" spans="1:15" ht="12.75" hidden="1">
      <c r="A17"/>
      <c r="B17" s="263"/>
      <c r="C17" s="263"/>
      <c r="D17" s="263"/>
      <c r="E17" s="263"/>
      <c r="F17" s="290"/>
      <c r="G17" s="263"/>
      <c r="H17" s="291"/>
      <c r="I17" s="238"/>
      <c r="J17" s="263"/>
      <c r="K17" s="287"/>
      <c r="L17" s="278"/>
      <c r="M17"/>
      <c r="N17"/>
      <c r="O17"/>
    </row>
    <row r="18" spans="1:15" ht="12.75" hidden="1">
      <c r="A18"/>
      <c r="B18" s="263"/>
      <c r="C18" s="263"/>
      <c r="D18" s="263"/>
      <c r="E18" s="263"/>
      <c r="F18" s="290"/>
      <c r="G18" s="263"/>
      <c r="H18" s="291"/>
      <c r="I18" s="238"/>
      <c r="J18" s="263"/>
      <c r="K18" s="287"/>
      <c r="L18" s="278"/>
      <c r="M18"/>
      <c r="N18"/>
      <c r="O18"/>
    </row>
    <row r="19" spans="1:15" ht="12.75" hidden="1">
      <c r="A19"/>
      <c r="B19" s="263"/>
      <c r="C19" s="263"/>
      <c r="D19" s="263"/>
      <c r="E19" s="263"/>
      <c r="F19" s="290"/>
      <c r="G19" s="263"/>
      <c r="H19" s="291"/>
      <c r="I19" s="238"/>
      <c r="J19" s="263"/>
      <c r="K19" s="287"/>
      <c r="L19" s="278"/>
      <c r="M19"/>
      <c r="N19"/>
      <c r="O19"/>
    </row>
    <row r="20" spans="1:15" ht="12.75" hidden="1">
      <c r="A20"/>
      <c r="B20" s="263"/>
      <c r="C20" s="263"/>
      <c r="D20" s="263"/>
      <c r="E20" s="263"/>
      <c r="F20" s="290"/>
      <c r="G20" s="263"/>
      <c r="H20" s="291"/>
      <c r="I20" s="238"/>
      <c r="J20" s="263"/>
      <c r="K20" s="287"/>
      <c r="L20" s="278"/>
      <c r="M20"/>
      <c r="N20"/>
      <c r="O20"/>
    </row>
    <row r="21" spans="1:15" ht="12.75" hidden="1">
      <c r="A21"/>
      <c r="B21" s="263"/>
      <c r="C21" s="263"/>
      <c r="D21" s="263"/>
      <c r="E21" s="263"/>
      <c r="F21" s="290"/>
      <c r="G21" s="263"/>
      <c r="H21" s="291"/>
      <c r="I21" s="238"/>
      <c r="J21" s="263"/>
      <c r="K21" s="287"/>
      <c r="L21" s="278"/>
      <c r="M21"/>
      <c r="N21"/>
      <c r="O21"/>
    </row>
    <row r="22" spans="1:15" ht="12.75" hidden="1">
      <c r="A22"/>
      <c r="B22" s="263"/>
      <c r="C22" s="263"/>
      <c r="D22" s="263"/>
      <c r="E22" s="263"/>
      <c r="F22" s="290"/>
      <c r="G22" s="263"/>
      <c r="H22" s="291"/>
      <c r="I22" s="238"/>
      <c r="J22" s="263"/>
      <c r="K22" s="287"/>
      <c r="L22" s="278"/>
      <c r="M22"/>
      <c r="N22"/>
      <c r="O22"/>
    </row>
    <row r="23" spans="1:15" ht="12.75" hidden="1">
      <c r="A23"/>
      <c r="B23" s="267"/>
      <c r="C23" s="267"/>
      <c r="D23" s="267"/>
      <c r="E23" s="267"/>
      <c r="F23" s="293"/>
      <c r="G23" s="267"/>
      <c r="H23" s="291"/>
      <c r="I23" s="238"/>
      <c r="J23" s="267"/>
      <c r="K23" s="287"/>
      <c r="L23" s="278"/>
      <c r="M23"/>
      <c r="N23"/>
      <c r="O23"/>
    </row>
    <row r="24" spans="1:15" ht="36" customHeight="1">
      <c r="A24"/>
      <c r="B24" s="428" t="s">
        <v>340</v>
      </c>
      <c r="C24" s="561">
        <f t="shared" ref="C24:H24" si="0">SUM(C8:C23)</f>
        <v>667807.3899999999</v>
      </c>
      <c r="D24" s="561">
        <f t="shared" si="0"/>
        <v>123521.17</v>
      </c>
      <c r="E24" s="561">
        <f t="shared" si="0"/>
        <v>558981.94793999975</v>
      </c>
      <c r="F24" s="561">
        <f t="shared" si="0"/>
        <v>43000</v>
      </c>
      <c r="G24" s="561">
        <f t="shared" si="0"/>
        <v>351735.21</v>
      </c>
      <c r="H24" s="561">
        <f t="shared" si="0"/>
        <v>601981.94793999975</v>
      </c>
      <c r="I24" s="500"/>
      <c r="J24" s="561">
        <f>SUM(J8:J23)</f>
        <v>591802</v>
      </c>
      <c r="K24" s="287"/>
      <c r="L24" s="278"/>
      <c r="M24"/>
      <c r="N24"/>
      <c r="O24"/>
    </row>
    <row r="25" spans="1:15" ht="12.75">
      <c r="A25"/>
      <c r="B25"/>
      <c r="C25"/>
      <c r="D25"/>
      <c r="E25"/>
      <c r="F25"/>
      <c r="G25"/>
      <c r="H25"/>
      <c r="I25"/>
      <c r="J25"/>
      <c r="K25"/>
      <c r="L25"/>
      <c r="M25"/>
      <c r="N25"/>
      <c r="O25"/>
    </row>
    <row r="26" spans="1:15" ht="12.75">
      <c r="A26"/>
      <c r="B26" s="851" t="s">
        <v>511</v>
      </c>
      <c r="C26" s="851"/>
      <c r="D26" s="851"/>
      <c r="E26" s="851"/>
      <c r="F26" s="851"/>
      <c r="G26" s="851"/>
      <c r="H26" s="851"/>
      <c r="I26"/>
      <c r="J26" s="294" t="s">
        <v>341</v>
      </c>
      <c r="K26" s="230" t="s">
        <v>307</v>
      </c>
      <c r="L26"/>
      <c r="M26"/>
      <c r="N26"/>
      <c r="O26"/>
    </row>
    <row r="27" spans="1:15" ht="12.75">
      <c r="A27"/>
      <c r="B27" s="851"/>
      <c r="C27" s="851"/>
      <c r="D27" s="851"/>
      <c r="E27" s="851"/>
      <c r="F27" s="851"/>
      <c r="G27" s="851"/>
      <c r="H27" s="851"/>
      <c r="I27"/>
      <c r="J27" s="294" t="s">
        <v>341</v>
      </c>
      <c r="K27" s="230" t="s">
        <v>308</v>
      </c>
      <c r="L27"/>
      <c r="M27"/>
      <c r="N27"/>
      <c r="O27"/>
    </row>
    <row r="28" spans="1:15" ht="15" customHeight="1">
      <c r="A28"/>
      <c r="B28" s="853" t="s">
        <v>512</v>
      </c>
      <c r="C28" s="853"/>
      <c r="D28" s="853"/>
      <c r="E28" s="853"/>
      <c r="F28" s="853"/>
      <c r="G28" s="853"/>
      <c r="H28" s="853"/>
      <c r="I28" s="564"/>
      <c r="J28" s="565">
        <v>483803.42</v>
      </c>
      <c r="K28"/>
      <c r="L28"/>
      <c r="M28"/>
      <c r="N28"/>
      <c r="O28"/>
    </row>
    <row r="29" spans="1:15" ht="15" customHeight="1" thickBot="1">
      <c r="A29"/>
      <c r="B29" s="295"/>
      <c r="C29" s="295"/>
      <c r="D29" s="295"/>
      <c r="E29" s="295"/>
      <c r="F29" s="295"/>
      <c r="G29" s="295"/>
      <c r="H29" s="295"/>
      <c r="I29"/>
      <c r="J29"/>
      <c r="K29"/>
      <c r="L29"/>
      <c r="M29"/>
      <c r="N29"/>
      <c r="O29"/>
    </row>
    <row r="30" spans="1:15" ht="15.75" customHeight="1" thickBot="1">
      <c r="A30"/>
      <c r="B30"/>
      <c r="C30"/>
      <c r="D30"/>
      <c r="E30"/>
      <c r="F30" s="276"/>
      <c r="G30" s="276"/>
      <c r="H30" s="296" t="s">
        <v>513</v>
      </c>
      <c r="I30"/>
      <c r="J30" s="562">
        <f>+H24-J24</f>
        <v>10179.947939999751</v>
      </c>
      <c r="K30"/>
      <c r="L30"/>
      <c r="M30"/>
      <c r="N30"/>
      <c r="O30"/>
    </row>
    <row r="31" spans="1:15" ht="15.75" customHeight="1" thickBot="1">
      <c r="A31"/>
      <c r="B31"/>
      <c r="C31"/>
      <c r="D31"/>
      <c r="E31"/>
      <c r="F31" s="276"/>
      <c r="G31" s="276"/>
      <c r="H31" s="296" t="s">
        <v>514</v>
      </c>
      <c r="I31"/>
      <c r="J31" s="566">
        <f>+J28-J24</f>
        <v>-107998.58000000002</v>
      </c>
      <c r="K31"/>
      <c r="L31"/>
      <c r="M31"/>
      <c r="N31"/>
      <c r="O31"/>
    </row>
    <row r="32" spans="1:15" ht="15.75" customHeight="1" thickBot="1">
      <c r="A32"/>
      <c r="B32"/>
      <c r="C32"/>
      <c r="D32"/>
      <c r="E32"/>
      <c r="F32" s="276"/>
      <c r="G32" s="276"/>
      <c r="H32" s="295" t="s">
        <v>515</v>
      </c>
      <c r="I32"/>
      <c r="J32" s="563">
        <f>+(J24-C24)/C24</f>
        <v>-0.11381334069992832</v>
      </c>
      <c r="K32" s="297"/>
      <c r="L32"/>
      <c r="M32"/>
      <c r="N32"/>
      <c r="O32"/>
    </row>
    <row r="33" spans="1:15" ht="12.75">
      <c r="A33"/>
      <c r="B33"/>
      <c r="C33"/>
      <c r="D33"/>
      <c r="E33"/>
      <c r="F33"/>
      <c r="G33"/>
      <c r="H33"/>
      <c r="I33"/>
      <c r="J33"/>
      <c r="K33"/>
      <c r="L33"/>
      <c r="M33"/>
      <c r="N33"/>
      <c r="O33"/>
    </row>
    <row r="34" spans="1:15" ht="11.25" customHeight="1">
      <c r="A34"/>
      <c r="B34" s="854" t="str">
        <f>IF(J30&lt;0, "SE INCUMPLE LA REGLA DE GASTO", "SE CUMPLE LA REGLA DE GASTO")</f>
        <v>SE CUMPLE LA REGLA DE GASTO</v>
      </c>
      <c r="C34" s="854"/>
      <c r="D34" s="854"/>
      <c r="E34" s="854"/>
      <c r="F34" s="854"/>
      <c r="G34" s="854"/>
      <c r="H34" s="854"/>
      <c r="I34" s="854"/>
      <c r="J34" s="854"/>
      <c r="K34" s="854"/>
      <c r="L34" s="854"/>
      <c r="M34" s="298"/>
      <c r="N34" s="298"/>
      <c r="O34" s="298"/>
    </row>
    <row r="35" spans="1:15" ht="12" customHeight="1">
      <c r="A35"/>
      <c r="B35" s="854"/>
      <c r="C35" s="854"/>
      <c r="D35" s="854"/>
      <c r="E35" s="854"/>
      <c r="F35" s="854"/>
      <c r="G35" s="854"/>
      <c r="H35" s="854"/>
      <c r="I35" s="854"/>
      <c r="J35" s="854"/>
      <c r="K35" s="854"/>
      <c r="L35" s="854"/>
      <c r="M35" s="298"/>
      <c r="N35" s="298"/>
      <c r="O35" s="298"/>
    </row>
    <row r="36" spans="1:15" ht="27.75" customHeight="1">
      <c r="A36"/>
      <c r="B36" s="855" t="str">
        <f>IF(J31&lt;0, "SE INCUMPLE EL PLAN ECONOMICO FINANCIERO ", "")</f>
        <v xml:space="preserve">SE INCUMPLE EL PLAN ECONOMICO FINANCIERO </v>
      </c>
      <c r="C36" s="856"/>
      <c r="D36" s="856"/>
      <c r="E36" s="856"/>
      <c r="F36" s="856"/>
      <c r="G36" s="856"/>
      <c r="H36" s="856"/>
      <c r="I36" s="856"/>
      <c r="J36" s="856"/>
      <c r="K36" s="856"/>
      <c r="L36" s="857"/>
    </row>
    <row r="37" spans="1:15" ht="24.75" customHeight="1">
      <c r="A37"/>
      <c r="B37" s="858" t="s">
        <v>342</v>
      </c>
      <c r="C37" s="858"/>
      <c r="D37" s="858"/>
      <c r="E37" s="858"/>
      <c r="F37" s="858"/>
      <c r="G37" s="858"/>
      <c r="H37" s="858"/>
      <c r="I37" s="858"/>
      <c r="J37" s="858"/>
      <c r="K37" s="858"/>
      <c r="L37" s="858"/>
    </row>
    <row r="38" spans="1:15" ht="87" customHeight="1">
      <c r="A38"/>
      <c r="B38" s="841"/>
      <c r="C38" s="841"/>
      <c r="D38" s="841"/>
      <c r="E38" s="841"/>
      <c r="F38" s="841"/>
      <c r="G38" s="841"/>
      <c r="H38" s="841"/>
      <c r="I38" s="841"/>
      <c r="J38" s="841"/>
      <c r="K38" s="841"/>
      <c r="L38" s="841"/>
    </row>
    <row r="39" spans="1:15" ht="12.75">
      <c r="A39" s="230" t="s">
        <v>172</v>
      </c>
      <c r="B39"/>
      <c r="C39"/>
      <c r="D39"/>
      <c r="E39"/>
      <c r="F39"/>
      <c r="G39"/>
      <c r="H39"/>
      <c r="I39"/>
      <c r="J39"/>
    </row>
    <row r="40" spans="1:15" ht="10.15" customHeight="1">
      <c r="A40" s="299"/>
      <c r="B40" s="852" t="s">
        <v>336</v>
      </c>
      <c r="C40" s="852"/>
      <c r="D40" s="852"/>
      <c r="E40" s="852"/>
      <c r="F40" s="852"/>
      <c r="G40" s="852"/>
      <c r="H40" s="852"/>
      <c r="I40" s="852"/>
      <c r="J40" s="852"/>
    </row>
    <row r="41" spans="1:15" ht="12.75">
      <c r="A41"/>
      <c r="B41"/>
      <c r="C41"/>
      <c r="D41"/>
      <c r="E41"/>
    </row>
    <row r="42" spans="1:15">
      <c r="A42" s="300" t="s">
        <v>343</v>
      </c>
      <c r="B42" s="301" t="s">
        <v>463</v>
      </c>
      <c r="C42" s="301"/>
      <c r="D42" s="301"/>
      <c r="E42" s="301"/>
    </row>
    <row r="43" spans="1:15">
      <c r="A43" s="300" t="s">
        <v>344</v>
      </c>
      <c r="B43" s="301" t="s">
        <v>516</v>
      </c>
      <c r="C43" s="301"/>
      <c r="D43" s="301"/>
      <c r="E43" s="301"/>
    </row>
    <row r="44" spans="1:15">
      <c r="A44" s="300" t="s">
        <v>345</v>
      </c>
      <c r="B44" s="301" t="s">
        <v>517</v>
      </c>
      <c r="C44" s="301"/>
      <c r="D44" s="301"/>
      <c r="E44" s="301"/>
    </row>
    <row r="45" spans="1:15">
      <c r="A45" s="300" t="s">
        <v>346</v>
      </c>
      <c r="B45" s="301" t="s">
        <v>518</v>
      </c>
      <c r="C45" s="301"/>
      <c r="D45" s="301"/>
      <c r="E45" s="301"/>
    </row>
  </sheetData>
  <mergeCells count="10">
    <mergeCell ref="A3:J3"/>
    <mergeCell ref="C6:H6"/>
    <mergeCell ref="J6:J7"/>
    <mergeCell ref="B26:H27"/>
    <mergeCell ref="B40:J40"/>
    <mergeCell ref="B28:H28"/>
    <mergeCell ref="B34:L35"/>
    <mergeCell ref="B36:L36"/>
    <mergeCell ref="B37:L37"/>
    <mergeCell ref="B38:L38"/>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legacyDrawing r:id="rId1"/>
</worksheet>
</file>

<file path=xl/worksheets/sheet19.xml><?xml version="1.0" encoding="utf-8"?>
<worksheet xmlns="http://schemas.openxmlformats.org/spreadsheetml/2006/main" xmlns:r="http://schemas.openxmlformats.org/officeDocument/2006/relationships">
  <dimension ref="A1:IV30"/>
  <sheetViews>
    <sheetView topLeftCell="A22" zoomScaleNormal="100" workbookViewId="0">
      <selection activeCell="R18" sqref="R18"/>
    </sheetView>
  </sheetViews>
  <sheetFormatPr baseColWidth="10" defaultColWidth="9.140625" defaultRowHeight="12.75"/>
  <cols>
    <col min="1" max="16384" width="9.140625" style="3"/>
  </cols>
  <sheetData>
    <row r="1" spans="1:15" ht="15.75">
      <c r="A1" s="275" t="s">
        <v>524</v>
      </c>
      <c r="B1" s="275"/>
      <c r="C1"/>
      <c r="D1"/>
      <c r="E1"/>
      <c r="F1"/>
      <c r="G1"/>
      <c r="H1"/>
      <c r="I1"/>
      <c r="J1"/>
      <c r="K1"/>
      <c r="L1"/>
      <c r="M1"/>
      <c r="N1"/>
      <c r="O1"/>
    </row>
    <row r="2" spans="1:15" ht="15.75">
      <c r="B2" s="275"/>
      <c r="C2"/>
      <c r="D2"/>
      <c r="E2"/>
      <c r="F2"/>
      <c r="G2"/>
      <c r="H2"/>
      <c r="I2"/>
      <c r="J2"/>
      <c r="K2"/>
      <c r="L2"/>
      <c r="M2"/>
      <c r="N2"/>
      <c r="O2"/>
    </row>
    <row r="3" spans="1:15" ht="18" customHeight="1">
      <c r="B3" s="863" t="s">
        <v>525</v>
      </c>
      <c r="C3" s="863"/>
      <c r="D3" s="863"/>
      <c r="E3" s="863"/>
      <c r="F3" s="863"/>
      <c r="G3" s="863"/>
      <c r="H3" s="863"/>
      <c r="I3" s="863"/>
      <c r="J3" s="863"/>
      <c r="K3" s="863"/>
      <c r="L3" s="863"/>
      <c r="M3" s="863"/>
      <c r="N3" s="863"/>
      <c r="O3" s="863"/>
    </row>
    <row r="4" spans="1:15">
      <c r="B4"/>
      <c r="C4"/>
      <c r="D4"/>
      <c r="E4"/>
      <c r="F4"/>
      <c r="G4"/>
      <c r="H4"/>
      <c r="I4"/>
      <c r="J4"/>
      <c r="K4"/>
      <c r="L4"/>
      <c r="M4"/>
      <c r="N4"/>
      <c r="O4"/>
    </row>
    <row r="5" spans="1:15" ht="15">
      <c r="B5"/>
      <c r="C5"/>
      <c r="D5"/>
      <c r="E5"/>
      <c r="F5"/>
      <c r="G5"/>
      <c r="H5"/>
      <c r="I5"/>
      <c r="J5"/>
      <c r="K5" s="302" t="s">
        <v>347</v>
      </c>
      <c r="L5"/>
      <c r="M5" s="303"/>
      <c r="N5"/>
      <c r="O5"/>
    </row>
    <row r="6" spans="1:15" ht="13.15" customHeight="1">
      <c r="B6" s="3" t="s">
        <v>326</v>
      </c>
      <c r="C6" s="864" t="str">
        <f ca="1">+F.1.1.1!D4</f>
        <v>AYUNTAMIENTO DE</v>
      </c>
      <c r="D6" s="864"/>
      <c r="E6" s="864"/>
      <c r="F6" s="864"/>
      <c r="G6" s="864"/>
      <c r="H6" s="864"/>
      <c r="I6" s="864"/>
      <c r="J6"/>
      <c r="K6"/>
      <c r="L6"/>
      <c r="M6"/>
      <c r="N6"/>
      <c r="O6"/>
    </row>
    <row r="7" spans="1:15">
      <c r="B7"/>
      <c r="C7"/>
      <c r="D7"/>
      <c r="E7"/>
      <c r="F7"/>
      <c r="G7"/>
      <c r="H7"/>
      <c r="I7"/>
      <c r="J7"/>
      <c r="K7"/>
      <c r="L7"/>
      <c r="M7"/>
      <c r="N7"/>
      <c r="O7"/>
    </row>
    <row r="8" spans="1:15">
      <c r="B8" s="3" t="s">
        <v>348</v>
      </c>
      <c r="C8"/>
      <c r="D8"/>
      <c r="E8" s="865"/>
      <c r="F8" s="865"/>
      <c r="G8"/>
      <c r="H8"/>
      <c r="I8"/>
      <c r="J8"/>
      <c r="K8"/>
      <c r="L8"/>
      <c r="M8"/>
      <c r="N8"/>
      <c r="O8"/>
    </row>
    <row r="9" spans="1:15">
      <c r="B9"/>
      <c r="C9"/>
      <c r="D9" s="3" t="s">
        <v>349</v>
      </c>
      <c r="E9" s="866"/>
      <c r="F9" s="866"/>
      <c r="G9"/>
      <c r="H9"/>
      <c r="I9"/>
      <c r="J9"/>
      <c r="K9"/>
      <c r="L9"/>
      <c r="M9"/>
      <c r="N9"/>
      <c r="O9"/>
    </row>
    <row r="10" spans="1:15">
      <c r="B10"/>
      <c r="C10"/>
      <c r="D10"/>
      <c r="E10"/>
      <c r="F10"/>
      <c r="G10"/>
      <c r="H10"/>
      <c r="I10"/>
      <c r="J10"/>
      <c r="K10"/>
      <c r="L10"/>
      <c r="M10"/>
      <c r="N10"/>
      <c r="O10"/>
    </row>
    <row r="11" spans="1:15">
      <c r="B11" s="3" t="s">
        <v>350</v>
      </c>
      <c r="C11"/>
      <c r="D11"/>
      <c r="E11"/>
      <c r="F11"/>
      <c r="G11"/>
      <c r="H11"/>
      <c r="I11"/>
      <c r="J11"/>
      <c r="K11"/>
      <c r="L11"/>
      <c r="M11"/>
      <c r="N11"/>
      <c r="O11"/>
    </row>
    <row r="12" spans="1:15">
      <c r="B12" s="304"/>
      <c r="C12" s="305"/>
      <c r="D12" s="305"/>
      <c r="E12" s="305"/>
      <c r="F12" s="305"/>
      <c r="G12" s="305"/>
      <c r="H12" s="305"/>
      <c r="I12" s="305"/>
      <c r="J12" s="305"/>
      <c r="K12" s="305"/>
      <c r="L12" s="305"/>
      <c r="M12" s="305"/>
      <c r="N12" s="306"/>
      <c r="O12"/>
    </row>
    <row r="13" spans="1:15">
      <c r="B13"/>
      <c r="C13"/>
      <c r="D13"/>
      <c r="E13"/>
      <c r="F13"/>
      <c r="G13"/>
      <c r="H13"/>
      <c r="I13"/>
      <c r="J13"/>
      <c r="K13"/>
      <c r="L13"/>
      <c r="M13"/>
      <c r="N13"/>
      <c r="O13"/>
    </row>
    <row r="14" spans="1:15" ht="14.45" customHeight="1">
      <c r="B14" s="3" t="s">
        <v>351</v>
      </c>
      <c r="C14" s="867" t="s">
        <v>352</v>
      </c>
      <c r="D14" s="867"/>
      <c r="E14" s="867"/>
      <c r="F14" s="867"/>
      <c r="G14" s="3" t="s">
        <v>526</v>
      </c>
      <c r="H14" s="307"/>
      <c r="I14" s="308"/>
      <c r="J14" s="309"/>
      <c r="K14"/>
      <c r="L14"/>
      <c r="M14"/>
      <c r="N14"/>
      <c r="O14"/>
    </row>
    <row r="15" spans="1:15">
      <c r="B15" s="3" t="s">
        <v>353</v>
      </c>
      <c r="C15"/>
      <c r="D15"/>
      <c r="E15"/>
      <c r="F15"/>
      <c r="G15" s="310"/>
      <c r="H15" s="310"/>
      <c r="I15" s="310"/>
      <c r="J15" s="310"/>
      <c r="K15"/>
      <c r="L15"/>
      <c r="M15"/>
      <c r="N15"/>
      <c r="O15"/>
    </row>
    <row r="16" spans="1:15">
      <c r="B16"/>
      <c r="C16"/>
      <c r="D16"/>
      <c r="E16"/>
      <c r="F16"/>
      <c r="G16"/>
      <c r="H16"/>
      <c r="I16"/>
      <c r="J16"/>
      <c r="K16"/>
      <c r="L16"/>
      <c r="M16"/>
      <c r="N16"/>
      <c r="O16"/>
    </row>
    <row r="17" spans="1:256" s="402" customFormat="1" ht="60" customHeight="1">
      <c r="A17" s="401"/>
      <c r="B17" s="861" t="s">
        <v>527</v>
      </c>
      <c r="C17" s="862"/>
      <c r="D17" s="862"/>
      <c r="E17" s="862"/>
      <c r="F17" s="862"/>
      <c r="G17" s="862"/>
      <c r="H17" s="862"/>
      <c r="I17" s="862"/>
      <c r="J17" s="862"/>
      <c r="K17" s="862"/>
      <c r="L17" s="862"/>
      <c r="M17" s="862"/>
      <c r="N17" s="862"/>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c r="EA17" s="401"/>
      <c r="EB17" s="401"/>
      <c r="EC17" s="401"/>
      <c r="ED17" s="401"/>
      <c r="EE17" s="401"/>
      <c r="EF17" s="401"/>
      <c r="EG17" s="401"/>
      <c r="EH17" s="401"/>
      <c r="EI17" s="401"/>
      <c r="EJ17" s="401"/>
      <c r="EK17" s="401"/>
      <c r="EL17" s="401"/>
      <c r="EM17" s="401"/>
      <c r="EN17" s="401"/>
      <c r="EO17" s="401"/>
      <c r="EP17" s="401"/>
      <c r="EQ17" s="401"/>
      <c r="ER17" s="401"/>
      <c r="ES17" s="401"/>
      <c r="ET17" s="401"/>
      <c r="EU17" s="401"/>
      <c r="EV17" s="401"/>
      <c r="EW17" s="401"/>
      <c r="EX17" s="401"/>
      <c r="EY17" s="401"/>
      <c r="EZ17" s="401"/>
      <c r="FA17" s="401"/>
      <c r="FB17" s="401"/>
      <c r="FC17" s="401"/>
      <c r="FD17" s="401"/>
      <c r="FE17" s="401"/>
      <c r="FF17" s="401"/>
      <c r="FG17" s="401"/>
      <c r="FH17" s="401"/>
      <c r="FI17" s="401"/>
      <c r="FJ17" s="401"/>
      <c r="FK17" s="401"/>
      <c r="FL17" s="401"/>
      <c r="FM17" s="401"/>
      <c r="FN17" s="401"/>
      <c r="FO17" s="401"/>
      <c r="FP17" s="401"/>
      <c r="FQ17" s="401"/>
      <c r="FR17" s="401"/>
      <c r="FS17" s="401"/>
      <c r="FT17" s="401"/>
      <c r="FU17" s="401"/>
      <c r="FV17" s="401"/>
      <c r="FW17" s="401"/>
      <c r="FX17" s="401"/>
      <c r="FY17" s="401"/>
      <c r="FZ17" s="401"/>
      <c r="GA17" s="401"/>
      <c r="GB17" s="401"/>
      <c r="GC17" s="401"/>
      <c r="GD17" s="401"/>
      <c r="GE17" s="401"/>
      <c r="GF17" s="401"/>
      <c r="GG17" s="401"/>
      <c r="GH17" s="401"/>
      <c r="GI17" s="401"/>
      <c r="GJ17" s="401"/>
      <c r="GK17" s="401"/>
      <c r="GL17" s="401"/>
      <c r="GM17" s="401"/>
      <c r="GN17" s="401"/>
      <c r="GO17" s="401"/>
      <c r="GP17" s="401"/>
      <c r="GQ17" s="401"/>
      <c r="GR17" s="401"/>
      <c r="GS17" s="401"/>
      <c r="GT17" s="401"/>
      <c r="GU17" s="401"/>
      <c r="GV17" s="401"/>
      <c r="GW17" s="401"/>
      <c r="GX17" s="401"/>
      <c r="GY17" s="401"/>
      <c r="GZ17" s="401"/>
      <c r="HA17" s="401"/>
      <c r="HB17" s="401"/>
      <c r="HC17" s="401"/>
      <c r="HD17" s="401"/>
      <c r="HE17" s="401"/>
      <c r="HF17" s="401"/>
      <c r="HG17" s="401"/>
      <c r="HH17" s="401"/>
      <c r="HI17" s="401"/>
      <c r="HJ17" s="401"/>
      <c r="HK17" s="401"/>
      <c r="HL17" s="401"/>
      <c r="HM17" s="401"/>
      <c r="HN17" s="401"/>
      <c r="HO17" s="401"/>
      <c r="HP17" s="401"/>
      <c r="HQ17" s="401"/>
      <c r="HR17" s="401"/>
      <c r="HS17" s="401"/>
      <c r="HT17" s="401"/>
      <c r="HU17" s="401"/>
      <c r="HV17" s="401"/>
      <c r="HW17" s="401"/>
      <c r="HX17" s="401"/>
      <c r="HY17" s="401"/>
      <c r="HZ17" s="401"/>
      <c r="IA17" s="401"/>
      <c r="IB17" s="401"/>
      <c r="IC17" s="401"/>
      <c r="ID17" s="401"/>
      <c r="IE17" s="401"/>
      <c r="IF17" s="401"/>
      <c r="IG17" s="401"/>
      <c r="IH17" s="401"/>
      <c r="II17" s="401"/>
      <c r="IJ17" s="401"/>
      <c r="IK17" s="401"/>
      <c r="IL17" s="401"/>
      <c r="IM17" s="401"/>
      <c r="IN17" s="401"/>
      <c r="IO17" s="401"/>
      <c r="IP17" s="401"/>
      <c r="IQ17" s="401"/>
      <c r="IR17" s="401"/>
      <c r="IS17" s="401"/>
      <c r="IT17" s="401"/>
      <c r="IU17" s="401"/>
      <c r="IV17" s="401"/>
    </row>
    <row r="18" spans="1:256" ht="56.25" customHeight="1">
      <c r="B18" s="859" t="str">
        <f ca="1">IF('EP F11.B1'!D41&gt;0,"Cumple el objetivo de Estabilidad Presupuestaria","No cumple el objetivo de Estabilidad Presupuestaria")</f>
        <v>No cumple el objetivo de Estabilidad Presupuestaria</v>
      </c>
      <c r="C18" s="859"/>
      <c r="D18" s="859"/>
      <c r="E18" s="859"/>
      <c r="F18" s="859"/>
      <c r="G18" s="859"/>
      <c r="H18" s="859"/>
      <c r="I18" s="859"/>
      <c r="J18" s="859"/>
      <c r="K18" s="860" t="s">
        <v>474</v>
      </c>
      <c r="L18" s="860"/>
      <c r="M18" s="860"/>
      <c r="N18" s="860"/>
      <c r="O18"/>
    </row>
    <row r="19" spans="1:256" ht="39.75" customHeight="1" thickBot="1">
      <c r="B19" s="870" t="str">
        <f ca="1">IF(F.3.3!J24&lt;F.3.3!H24,"Cumple la Regla de Gasto","No cumple la Regla de Gasto")</f>
        <v>Cumple la Regla de Gasto</v>
      </c>
      <c r="C19" s="870"/>
      <c r="D19" s="870"/>
      <c r="E19" s="870"/>
      <c r="F19" s="870"/>
      <c r="G19" s="870"/>
      <c r="H19" s="870"/>
      <c r="I19" s="870"/>
      <c r="J19" s="870"/>
      <c r="K19" s="860" t="s">
        <v>473</v>
      </c>
      <c r="L19" s="860"/>
      <c r="M19" s="860"/>
      <c r="N19" s="860"/>
      <c r="O19"/>
    </row>
    <row r="20" spans="1:256" ht="47.25" customHeight="1">
      <c r="B20" s="873" t="str">
        <f ca="1">IF(F.3.3!J31&lt;0,"Incumple el Plan Económico Financiero en cuanto a la Regla de Gasto","")</f>
        <v>Incumple el Plan Económico Financiero en cuanto a la Regla de Gasto</v>
      </c>
      <c r="C20" s="873"/>
      <c r="D20" s="873"/>
      <c r="E20" s="873"/>
      <c r="F20" s="873"/>
      <c r="G20" s="873"/>
      <c r="H20" s="873"/>
      <c r="I20" s="873"/>
      <c r="J20" s="873"/>
      <c r="K20" s="860" t="s">
        <v>472</v>
      </c>
      <c r="L20" s="860"/>
      <c r="M20" s="860"/>
      <c r="N20" s="860"/>
      <c r="O20"/>
    </row>
    <row r="21" spans="1:256" ht="36" customHeight="1">
      <c r="B21" s="871" t="s">
        <v>354</v>
      </c>
      <c r="C21" s="871"/>
      <c r="D21" s="871"/>
      <c r="E21" s="871"/>
      <c r="F21" s="871"/>
      <c r="G21" s="871"/>
      <c r="H21" s="871"/>
      <c r="I21" s="871"/>
      <c r="J21" s="871"/>
      <c r="K21" s="871"/>
      <c r="L21" s="871"/>
      <c r="M21" s="871"/>
      <c r="N21" s="871"/>
      <c r="O21"/>
    </row>
    <row r="22" spans="1:256">
      <c r="B22" s="82"/>
      <c r="C22" s="82"/>
      <c r="D22" s="82"/>
      <c r="E22" s="82"/>
      <c r="F22" s="82"/>
      <c r="G22" s="82"/>
      <c r="H22" s="82"/>
      <c r="I22" s="82"/>
      <c r="J22" s="82"/>
      <c r="K22" s="82"/>
      <c r="L22" s="82"/>
      <c r="M22" s="82"/>
      <c r="N22" s="82"/>
      <c r="O22"/>
    </row>
    <row r="23" spans="1:256">
      <c r="B23" s="82"/>
      <c r="C23" s="82"/>
      <c r="D23" s="82"/>
      <c r="E23" s="82"/>
      <c r="F23" s="82"/>
      <c r="G23" s="82"/>
      <c r="H23" s="82"/>
      <c r="I23" s="82"/>
      <c r="J23" s="82"/>
      <c r="K23" s="82"/>
      <c r="L23" s="82"/>
      <c r="M23" s="82"/>
      <c r="N23" s="82"/>
      <c r="O23"/>
    </row>
    <row r="24" spans="1:256" ht="19.5" customHeight="1">
      <c r="B24" s="872" t="s">
        <v>355</v>
      </c>
      <c r="C24" s="872"/>
      <c r="D24" s="872"/>
      <c r="E24" s="872"/>
      <c r="F24" s="872"/>
      <c r="G24" s="872"/>
      <c r="H24" s="311"/>
      <c r="I24" s="311"/>
      <c r="J24" s="311"/>
      <c r="K24" s="311"/>
      <c r="L24" s="311"/>
      <c r="M24" s="311"/>
      <c r="N24" s="311"/>
      <c r="O24"/>
    </row>
    <row r="25" spans="1:256" ht="70.5" customHeight="1">
      <c r="B25" s="312"/>
      <c r="C25" s="868"/>
      <c r="D25" s="868"/>
      <c r="E25" s="868"/>
      <c r="F25" s="868"/>
      <c r="G25" s="868"/>
      <c r="H25" s="868"/>
      <c r="I25" s="868"/>
      <c r="J25" s="868"/>
      <c r="K25" s="868"/>
      <c r="L25" s="868"/>
      <c r="M25" s="868"/>
      <c r="N25" s="868"/>
      <c r="O25"/>
    </row>
    <row r="26" spans="1:256">
      <c r="B26" s="82"/>
      <c r="C26" s="82"/>
      <c r="D26" s="82"/>
      <c r="E26" s="82"/>
      <c r="F26" s="82"/>
      <c r="G26" s="82"/>
      <c r="H26" s="82"/>
      <c r="I26" s="82"/>
      <c r="J26" s="82"/>
      <c r="K26" s="82"/>
      <c r="L26" s="82"/>
      <c r="M26" s="82"/>
      <c r="N26" s="82"/>
      <c r="O26"/>
    </row>
    <row r="27" spans="1:256" ht="13.15" customHeight="1">
      <c r="B27"/>
      <c r="C27" s="869" t="s">
        <v>356</v>
      </c>
      <c r="D27" s="869"/>
      <c r="E27"/>
      <c r="F27" s="230" t="s">
        <v>357</v>
      </c>
      <c r="G27"/>
      <c r="H27"/>
      <c r="I27"/>
      <c r="J27"/>
      <c r="K27"/>
      <c r="L27"/>
      <c r="M27"/>
      <c r="N27"/>
      <c r="O27"/>
    </row>
    <row r="28" spans="1:256" ht="16.5" customHeight="1">
      <c r="B28"/>
      <c r="C28" s="869"/>
      <c r="D28" s="869"/>
      <c r="E28"/>
      <c r="F28"/>
      <c r="G28"/>
      <c r="H28"/>
      <c r="I28"/>
      <c r="J28"/>
      <c r="K28"/>
      <c r="L28"/>
      <c r="M28"/>
      <c r="N28"/>
      <c r="O28"/>
    </row>
    <row r="29" spans="1:256">
      <c r="B29"/>
      <c r="C29"/>
      <c r="D29"/>
      <c r="E29"/>
      <c r="F29"/>
      <c r="G29"/>
      <c r="H29"/>
      <c r="I29"/>
      <c r="J29"/>
      <c r="K29"/>
      <c r="L29"/>
      <c r="M29"/>
      <c r="N29"/>
      <c r="O29"/>
    </row>
    <row r="30" spans="1:256" ht="36.75" customHeight="1">
      <c r="B30" s="313"/>
      <c r="C30" s="313"/>
      <c r="D30" s="313"/>
      <c r="E30" s="313"/>
      <c r="F30" s="313"/>
      <c r="G30" s="313"/>
      <c r="H30" s="313"/>
      <c r="I30" s="313"/>
      <c r="J30" s="313"/>
      <c r="K30" s="313"/>
      <c r="L30" s="860" t="s">
        <v>358</v>
      </c>
      <c r="M30" s="860"/>
      <c r="N30" s="860"/>
      <c r="O30" s="860"/>
    </row>
  </sheetData>
  <mergeCells count="17">
    <mergeCell ref="C25:N25"/>
    <mergeCell ref="C27:D28"/>
    <mergeCell ref="L30:O30"/>
    <mergeCell ref="B19:J19"/>
    <mergeCell ref="K19:N19"/>
    <mergeCell ref="B21:N21"/>
    <mergeCell ref="B24:G24"/>
    <mergeCell ref="B20:J20"/>
    <mergeCell ref="K20:N20"/>
    <mergeCell ref="B18:J18"/>
    <mergeCell ref="K18:N18"/>
    <mergeCell ref="B17:N17"/>
    <mergeCell ref="B3:O3"/>
    <mergeCell ref="C6:I6"/>
    <mergeCell ref="E8:F8"/>
    <mergeCell ref="E9:F9"/>
    <mergeCell ref="C14:F14"/>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sheetPr>
    <tabColor rgb="FFFF0000"/>
  </sheetPr>
  <dimension ref="A1:IV33"/>
  <sheetViews>
    <sheetView tabSelected="1" zoomScale="115" zoomScaleNormal="115" workbookViewId="0">
      <selection activeCell="A3" sqref="A3:C3"/>
    </sheetView>
  </sheetViews>
  <sheetFormatPr baseColWidth="10" defaultColWidth="9.140625" defaultRowHeight="12.75"/>
  <cols>
    <col min="1" max="1" width="9.140625" style="1"/>
    <col min="2" max="2" width="29.28515625" style="1" bestFit="1" customWidth="1"/>
    <col min="3" max="3" width="68.85546875" style="2" customWidth="1"/>
    <col min="4" max="16384" width="9.140625" style="3"/>
  </cols>
  <sheetData>
    <row r="1" spans="1:256" ht="44.45" customHeight="1">
      <c r="A1" s="4"/>
      <c r="B1" s="5"/>
      <c r="C1" s="314" t="s">
        <v>41</v>
      </c>
      <c r="D1" s="6" t="s">
        <v>42</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6.5" customHeight="1" thickBot="1">
      <c r="A2" s="4"/>
      <c r="B2" s="4"/>
      <c r="C2" s="4"/>
      <c r="D2" s="6"/>
      <c r="E2" s="7"/>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02" customHeight="1" thickBot="1">
      <c r="A3" s="648" t="s">
        <v>528</v>
      </c>
      <c r="B3" s="649"/>
      <c r="C3" s="650"/>
      <c r="D3"/>
      <c r="E3"/>
      <c r="F3" s="8" t="s">
        <v>43</v>
      </c>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4.15" customHeight="1" thickBot="1">
      <c r="A4" s="651" t="s">
        <v>44</v>
      </c>
      <c r="B4" s="651"/>
      <c r="C4" s="651"/>
      <c r="D4"/>
      <c r="E4" s="9"/>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1.15" customHeight="1">
      <c r="A5" s="10" t="s">
        <v>45</v>
      </c>
      <c r="B5" s="10" t="s">
        <v>46</v>
      </c>
      <c r="C5" s="11" t="s">
        <v>47</v>
      </c>
      <c r="D5" s="8"/>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12" t="s">
        <v>48</v>
      </c>
      <c r="B6" s="652" t="s">
        <v>49</v>
      </c>
      <c r="C6" s="652"/>
      <c r="D6" s="8"/>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 customHeight="1">
      <c r="A7" s="640" t="s">
        <v>50</v>
      </c>
      <c r="B7" s="645" t="s">
        <v>51</v>
      </c>
      <c r="C7" s="572" t="s">
        <v>529</v>
      </c>
      <c r="D7" s="14" t="s">
        <v>52</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8.9" customHeight="1">
      <c r="A8" s="640"/>
      <c r="B8" s="645"/>
      <c r="C8" s="325" t="s">
        <v>364</v>
      </c>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15" customFormat="1" ht="45" customHeight="1" thickBot="1">
      <c r="A9" s="13" t="s">
        <v>53</v>
      </c>
      <c r="B9" s="13" t="s">
        <v>54</v>
      </c>
      <c r="C9" s="323" t="s">
        <v>530</v>
      </c>
      <c r="D9" s="8"/>
    </row>
    <row r="10" spans="1:256" s="15" customFormat="1" ht="54.75" customHeight="1" thickBot="1">
      <c r="A10" s="641" t="s">
        <v>55</v>
      </c>
      <c r="B10" s="13" t="s">
        <v>451</v>
      </c>
      <c r="C10" s="323" t="s">
        <v>452</v>
      </c>
      <c r="D10" s="8"/>
    </row>
    <row r="11" spans="1:256" ht="58.5" customHeight="1" thickBot="1">
      <c r="A11" s="643"/>
      <c r="B11" s="16" t="s">
        <v>56</v>
      </c>
      <c r="C11" s="324" t="s">
        <v>531</v>
      </c>
    </row>
    <row r="12" spans="1:256" ht="42.6" customHeight="1" thickBot="1">
      <c r="A12" s="13" t="s">
        <v>57</v>
      </c>
      <c r="B12" s="16" t="s">
        <v>58</v>
      </c>
      <c r="C12" s="324" t="s">
        <v>532</v>
      </c>
    </row>
    <row r="13" spans="1:256" ht="54" customHeight="1">
      <c r="A13" s="13" t="s">
        <v>59</v>
      </c>
      <c r="B13" s="576" t="s">
        <v>10</v>
      </c>
      <c r="C13" s="324" t="s">
        <v>533</v>
      </c>
    </row>
    <row r="14" spans="1:256" ht="45" customHeight="1">
      <c r="A14" s="13" t="s">
        <v>60</v>
      </c>
      <c r="B14" s="576" t="s">
        <v>11</v>
      </c>
      <c r="C14" s="361" t="s">
        <v>386</v>
      </c>
    </row>
    <row r="15" spans="1:256" ht="93" customHeight="1">
      <c r="A15" s="13" t="s">
        <v>61</v>
      </c>
      <c r="B15" s="16" t="s">
        <v>62</v>
      </c>
      <c r="C15" s="573" t="s">
        <v>534</v>
      </c>
    </row>
    <row r="16" spans="1:256" ht="72.75" customHeight="1" thickBot="1">
      <c r="A16" s="17" t="s">
        <v>63</v>
      </c>
      <c r="B16" s="16" t="s">
        <v>410</v>
      </c>
      <c r="C16" s="573" t="s">
        <v>0</v>
      </c>
    </row>
    <row r="17" spans="1:3" ht="105" customHeight="1">
      <c r="A17" s="641" t="s">
        <v>64</v>
      </c>
      <c r="B17" s="644" t="s">
        <v>409</v>
      </c>
      <c r="C17" s="393" t="s">
        <v>411</v>
      </c>
    </row>
    <row r="18" spans="1:3" ht="120" customHeight="1">
      <c r="A18" s="642"/>
      <c r="B18" s="645"/>
      <c r="C18" s="394" t="s">
        <v>412</v>
      </c>
    </row>
    <row r="19" spans="1:3" ht="176.25" customHeight="1" thickBot="1">
      <c r="A19" s="643"/>
      <c r="B19" s="646"/>
      <c r="C19" s="319" t="s">
        <v>413</v>
      </c>
    </row>
    <row r="20" spans="1:3" ht="24" customHeight="1" thickBot="1">
      <c r="A20" s="640" t="s">
        <v>65</v>
      </c>
      <c r="B20" s="647" t="s">
        <v>66</v>
      </c>
      <c r="C20" s="18" t="s">
        <v>466</v>
      </c>
    </row>
    <row r="21" spans="1:3" ht="31.15" customHeight="1" thickBot="1">
      <c r="A21" s="640"/>
      <c r="B21" s="647"/>
      <c r="C21" s="19" t="s">
        <v>363</v>
      </c>
    </row>
    <row r="22" spans="1:3" ht="18.600000000000001" customHeight="1" thickBot="1">
      <c r="A22" s="640"/>
      <c r="B22" s="647"/>
      <c r="C22" s="19" t="s">
        <v>67</v>
      </c>
    </row>
    <row r="23" spans="1:3" ht="18" customHeight="1" thickBot="1">
      <c r="A23" s="640"/>
      <c r="B23" s="647"/>
      <c r="C23" s="20" t="s">
        <v>68</v>
      </c>
    </row>
    <row r="24" spans="1:3" ht="45" customHeight="1" thickBot="1">
      <c r="A24" s="640" t="s">
        <v>69</v>
      </c>
      <c r="B24" s="640" t="s">
        <v>70</v>
      </c>
      <c r="C24" s="321" t="s">
        <v>1</v>
      </c>
    </row>
    <row r="25" spans="1:3" ht="28.5" customHeight="1" thickBot="1">
      <c r="A25" s="640"/>
      <c r="B25" s="640"/>
      <c r="C25" s="574" t="s">
        <v>2</v>
      </c>
    </row>
    <row r="26" spans="1:3" ht="33" customHeight="1" thickBot="1">
      <c r="A26" s="640"/>
      <c r="B26" s="640"/>
      <c r="C26" s="574" t="s">
        <v>3</v>
      </c>
    </row>
    <row r="27" spans="1:3" ht="45" customHeight="1" thickBot="1">
      <c r="A27" s="640"/>
      <c r="B27" s="640"/>
      <c r="C27" s="392" t="s">
        <v>4</v>
      </c>
    </row>
    <row r="28" spans="1:3" ht="123.75" customHeight="1" thickBot="1">
      <c r="A28" s="640"/>
      <c r="B28" s="640"/>
      <c r="C28" s="395" t="s">
        <v>5</v>
      </c>
    </row>
    <row r="29" spans="1:3" ht="39" customHeight="1" thickBot="1">
      <c r="A29" s="21" t="s">
        <v>71</v>
      </c>
      <c r="B29" s="16" t="s">
        <v>72</v>
      </c>
      <c r="C29" s="575" t="s">
        <v>6</v>
      </c>
    </row>
    <row r="30" spans="1:3" ht="50.25" customHeight="1" thickBot="1">
      <c r="A30" s="21" t="s">
        <v>73</v>
      </c>
      <c r="B30" s="16" t="s">
        <v>74</v>
      </c>
      <c r="C30" s="322" t="s">
        <v>7</v>
      </c>
    </row>
    <row r="31" spans="1:3" ht="48" customHeight="1" thickBot="1">
      <c r="A31" s="21" t="s">
        <v>75</v>
      </c>
      <c r="B31" s="16" t="s">
        <v>76</v>
      </c>
      <c r="C31" s="322" t="s">
        <v>467</v>
      </c>
    </row>
    <row r="32" spans="1:3" ht="60" customHeight="1" thickBot="1">
      <c r="A32" s="21" t="s">
        <v>77</v>
      </c>
      <c r="B32" s="16" t="s">
        <v>78</v>
      </c>
      <c r="C32" s="322" t="s">
        <v>8</v>
      </c>
    </row>
    <row r="33" spans="1:3" ht="45" customHeight="1" thickBot="1">
      <c r="A33" s="21" t="s">
        <v>79</v>
      </c>
      <c r="B33" s="576" t="s">
        <v>9</v>
      </c>
      <c r="C33" s="322" t="s">
        <v>26</v>
      </c>
    </row>
  </sheetData>
  <mergeCells count="12">
    <mergeCell ref="A10:A11"/>
    <mergeCell ref="A3:C3"/>
    <mergeCell ref="A4:C4"/>
    <mergeCell ref="B6:C6"/>
    <mergeCell ref="A7:A8"/>
    <mergeCell ref="B7:B8"/>
    <mergeCell ref="A24:A28"/>
    <mergeCell ref="B24:B28"/>
    <mergeCell ref="A17:A19"/>
    <mergeCell ref="B17:B19"/>
    <mergeCell ref="A20:A23"/>
    <mergeCell ref="B20:B23"/>
  </mergeCells>
  <phoneticPr fontId="25" type="noConversion"/>
  <pageMargins left="0.74791666666666701" right="0.74791666666666701" top="0.57013888888888897" bottom="0.4" header="0.51180555555555496" footer="0.51180555555555496"/>
  <pageSetup paperSize="9" firstPageNumber="0"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00B0F0"/>
    <pageSetUpPr fitToPage="1"/>
  </sheetPr>
  <dimension ref="A1:W95"/>
  <sheetViews>
    <sheetView topLeftCell="A16" zoomScaleNormal="100" workbookViewId="0">
      <selection activeCell="J20" sqref="J20"/>
    </sheetView>
  </sheetViews>
  <sheetFormatPr baseColWidth="10" defaultColWidth="9.140625" defaultRowHeight="12.75"/>
  <cols>
    <col min="1" max="7" width="9.140625" style="22"/>
    <col min="8" max="10" width="19.28515625" style="22" customWidth="1"/>
    <col min="11" max="16384" width="9.140625" style="22"/>
  </cols>
  <sheetData>
    <row r="1" spans="1:23">
      <c r="A1" s="23" t="s">
        <v>80</v>
      </c>
      <c r="B1" s="24"/>
      <c r="C1" s="24"/>
      <c r="D1" s="24"/>
      <c r="E1" s="24"/>
      <c r="F1" s="24"/>
      <c r="G1" s="24"/>
      <c r="H1" s="24"/>
      <c r="I1"/>
      <c r="J1"/>
      <c r="K1"/>
      <c r="L1"/>
      <c r="M1"/>
      <c r="N1"/>
      <c r="O1"/>
      <c r="P1"/>
      <c r="Q1"/>
      <c r="R1"/>
      <c r="S1"/>
      <c r="T1"/>
      <c r="U1"/>
      <c r="V1"/>
      <c r="W1"/>
    </row>
    <row r="2" spans="1:23" ht="15.75" customHeight="1">
      <c r="A2" s="653" t="s">
        <v>480</v>
      </c>
      <c r="B2" s="653"/>
      <c r="C2" s="653"/>
      <c r="D2" s="653"/>
      <c r="E2" s="653"/>
      <c r="F2" s="653"/>
      <c r="G2" s="653"/>
      <c r="H2" s="653"/>
      <c r="I2" s="653"/>
      <c r="J2" s="653"/>
      <c r="K2" s="653"/>
      <c r="L2" s="653"/>
      <c r="M2" s="653"/>
      <c r="N2"/>
      <c r="O2"/>
      <c r="P2"/>
      <c r="Q2"/>
      <c r="R2"/>
      <c r="S2"/>
      <c r="T2"/>
      <c r="U2"/>
      <c r="V2"/>
      <c r="W2"/>
    </row>
    <row r="3" spans="1:23">
      <c r="A3" s="24"/>
      <c r="B3" s="24"/>
      <c r="C3" s="24"/>
      <c r="D3" s="24"/>
      <c r="E3" s="24"/>
      <c r="F3" s="24"/>
      <c r="G3" s="24"/>
      <c r="H3" s="24"/>
      <c r="I3"/>
      <c r="J3"/>
      <c r="K3"/>
      <c r="L3"/>
      <c r="M3"/>
      <c r="N3"/>
      <c r="O3"/>
      <c r="P3"/>
      <c r="Q3"/>
      <c r="R3"/>
      <c r="S3"/>
      <c r="T3"/>
      <c r="U3"/>
      <c r="V3"/>
      <c r="W3"/>
    </row>
    <row r="4" spans="1:23">
      <c r="A4" s="24"/>
      <c r="B4" s="25"/>
      <c r="C4" s="25" t="s">
        <v>81</v>
      </c>
      <c r="D4" s="26" t="s">
        <v>82</v>
      </c>
      <c r="E4" s="27"/>
      <c r="F4" s="27"/>
      <c r="G4" s="28"/>
      <c r="H4" s="29"/>
      <c r="I4"/>
      <c r="J4"/>
      <c r="K4"/>
      <c r="L4"/>
      <c r="M4"/>
      <c r="N4"/>
      <c r="O4"/>
      <c r="P4"/>
      <c r="Q4"/>
      <c r="R4"/>
      <c r="S4"/>
      <c r="T4"/>
      <c r="U4"/>
      <c r="V4"/>
      <c r="W4"/>
    </row>
    <row r="5" spans="1:23">
      <c r="A5" s="24"/>
      <c r="B5" s="24"/>
      <c r="C5" s="24"/>
      <c r="D5" s="24"/>
      <c r="E5" s="24"/>
      <c r="F5" s="24"/>
      <c r="G5" s="24"/>
      <c r="H5" s="24"/>
      <c r="I5"/>
      <c r="J5"/>
      <c r="K5"/>
      <c r="L5"/>
      <c r="M5"/>
      <c r="N5"/>
      <c r="O5"/>
      <c r="P5"/>
      <c r="Q5"/>
      <c r="R5"/>
      <c r="S5"/>
      <c r="T5"/>
      <c r="U5"/>
      <c r="V5"/>
      <c r="W5"/>
    </row>
    <row r="6" spans="1:23" ht="15.75">
      <c r="A6" s="30"/>
      <c r="B6" s="31" t="s">
        <v>83</v>
      </c>
      <c r="C6" s="32"/>
      <c r="D6" s="32"/>
      <c r="E6" s="33"/>
      <c r="F6" s="33"/>
      <c r="G6" s="34"/>
      <c r="H6" s="35"/>
      <c r="I6" s="36"/>
      <c r="J6" s="36" t="s">
        <v>84</v>
      </c>
      <c r="K6"/>
      <c r="L6"/>
      <c r="M6" s="37"/>
      <c r="N6" s="37"/>
      <c r="O6" s="37"/>
      <c r="P6" s="37"/>
      <c r="Q6" s="37"/>
      <c r="R6" s="37"/>
      <c r="S6" s="37"/>
      <c r="T6" s="37"/>
      <c r="U6" s="37"/>
      <c r="V6" s="37"/>
      <c r="W6"/>
    </row>
    <row r="7" spans="1:23" ht="33" customHeight="1" thickBot="1">
      <c r="A7" s="30"/>
      <c r="B7" s="38"/>
      <c r="C7" s="39"/>
      <c r="D7" s="39"/>
      <c r="E7" s="40"/>
      <c r="F7" s="40"/>
      <c r="G7" s="40"/>
      <c r="H7" s="654" t="s">
        <v>481</v>
      </c>
      <c r="I7" s="654"/>
      <c r="J7" s="41" t="s">
        <v>85</v>
      </c>
      <c r="K7"/>
      <c r="L7" s="37"/>
      <c r="M7" s="37"/>
      <c r="N7" s="37"/>
      <c r="O7" s="37"/>
      <c r="P7" s="37"/>
      <c r="Q7" s="37"/>
      <c r="R7" s="37"/>
      <c r="S7" s="37"/>
      <c r="T7" s="37"/>
      <c r="U7" s="37"/>
      <c r="V7"/>
      <c r="W7"/>
    </row>
    <row r="8" spans="1:23" ht="51.75" customHeight="1" thickBot="1">
      <c r="A8" s="30"/>
      <c r="B8" s="42" t="s">
        <v>86</v>
      </c>
      <c r="C8" s="43"/>
      <c r="D8" s="43"/>
      <c r="E8" s="43"/>
      <c r="F8" s="43"/>
      <c r="G8" s="43"/>
      <c r="H8" s="71" t="s">
        <v>87</v>
      </c>
      <c r="I8" s="44" t="s">
        <v>88</v>
      </c>
      <c r="J8" s="44" t="s">
        <v>88</v>
      </c>
      <c r="K8" s="37"/>
      <c r="L8" s="37"/>
      <c r="M8" s="37"/>
      <c r="N8" s="37"/>
      <c r="O8" s="37"/>
      <c r="P8" s="37"/>
      <c r="Q8" s="37"/>
      <c r="R8" s="37"/>
      <c r="S8" s="37"/>
      <c r="T8"/>
      <c r="U8"/>
      <c r="V8"/>
      <c r="W8"/>
    </row>
    <row r="9" spans="1:23" ht="16.5" customHeight="1" thickBot="1">
      <c r="A9" s="30"/>
      <c r="B9" s="45">
        <v>1</v>
      </c>
      <c r="C9" s="46" t="s">
        <v>89</v>
      </c>
      <c r="D9" s="46"/>
      <c r="E9" s="47"/>
      <c r="F9" s="47"/>
      <c r="G9" s="45"/>
      <c r="H9" s="48">
        <v>460000</v>
      </c>
      <c r="I9" s="48">
        <v>360000</v>
      </c>
      <c r="J9" s="48">
        <v>80000</v>
      </c>
      <c r="K9" s="49"/>
      <c r="L9" s="37"/>
      <c r="M9" s="37"/>
      <c r="N9" s="37"/>
      <c r="O9" s="37"/>
      <c r="P9" s="37"/>
      <c r="Q9" s="37"/>
      <c r="R9" s="37"/>
      <c r="S9" s="37"/>
      <c r="T9"/>
      <c r="U9"/>
      <c r="V9"/>
      <c r="W9"/>
    </row>
    <row r="10" spans="1:23" ht="16.5" customHeight="1">
      <c r="A10" s="30"/>
      <c r="B10" s="50">
        <v>2</v>
      </c>
      <c r="C10" s="51" t="s">
        <v>90</v>
      </c>
      <c r="D10" s="51"/>
      <c r="E10" s="52"/>
      <c r="F10" s="53"/>
      <c r="G10" s="50"/>
      <c r="H10" s="48">
        <v>70000</v>
      </c>
      <c r="I10" s="48">
        <v>70500</v>
      </c>
      <c r="J10" s="48">
        <v>2000</v>
      </c>
      <c r="K10" s="37"/>
      <c r="L10" s="37"/>
      <c r="M10" s="37"/>
      <c r="N10" s="37"/>
      <c r="O10" s="37"/>
      <c r="P10" s="37"/>
      <c r="Q10" s="37"/>
      <c r="R10" s="37"/>
      <c r="S10" s="37"/>
      <c r="T10"/>
      <c r="U10"/>
      <c r="V10"/>
      <c r="W10"/>
    </row>
    <row r="11" spans="1:23" ht="16.5" customHeight="1">
      <c r="A11" s="30"/>
      <c r="B11" s="45">
        <v>3</v>
      </c>
      <c r="C11" s="46" t="s">
        <v>91</v>
      </c>
      <c r="D11" s="46"/>
      <c r="E11" s="47"/>
      <c r="F11" s="47"/>
      <c r="G11" s="45"/>
      <c r="H11" s="48">
        <v>140000</v>
      </c>
      <c r="I11" s="48">
        <v>110000</v>
      </c>
      <c r="J11" s="48">
        <v>20000</v>
      </c>
      <c r="K11" s="37"/>
      <c r="L11" s="37"/>
      <c r="M11" s="37"/>
      <c r="N11" s="37"/>
      <c r="O11" s="37"/>
      <c r="P11" s="37"/>
      <c r="Q11" s="37"/>
      <c r="R11" s="37"/>
      <c r="S11" s="37"/>
      <c r="T11"/>
      <c r="U11"/>
      <c r="V11"/>
      <c r="W11"/>
    </row>
    <row r="12" spans="1:23" ht="16.5" customHeight="1">
      <c r="A12" s="54"/>
      <c r="B12" s="45">
        <v>4</v>
      </c>
      <c r="C12" s="46" t="s">
        <v>92</v>
      </c>
      <c r="D12" s="46"/>
      <c r="E12" s="47"/>
      <c r="F12" s="47"/>
      <c r="G12" s="45"/>
      <c r="H12" s="48">
        <v>650000</v>
      </c>
      <c r="I12" s="55" t="s">
        <v>93</v>
      </c>
      <c r="J12" s="55" t="s">
        <v>93</v>
      </c>
      <c r="K12" s="37"/>
      <c r="L12" s="37"/>
      <c r="M12" s="37"/>
      <c r="N12" s="37"/>
      <c r="O12" s="37"/>
      <c r="P12" s="37"/>
      <c r="Q12" s="37"/>
      <c r="R12" s="37"/>
      <c r="S12" s="37"/>
      <c r="T12"/>
      <c r="U12"/>
      <c r="V12"/>
      <c r="W12"/>
    </row>
    <row r="13" spans="1:23" ht="16.5" customHeight="1">
      <c r="A13" s="30"/>
      <c r="B13" s="56">
        <v>5</v>
      </c>
      <c r="C13" s="57" t="s">
        <v>94</v>
      </c>
      <c r="D13" s="57"/>
      <c r="E13" s="58"/>
      <c r="F13" s="58"/>
      <c r="G13" s="56"/>
      <c r="H13" s="48">
        <v>78000</v>
      </c>
      <c r="I13" s="55" t="s">
        <v>93</v>
      </c>
      <c r="J13" s="55" t="s">
        <v>93</v>
      </c>
      <c r="K13" s="37"/>
      <c r="L13" s="37"/>
      <c r="M13" s="37"/>
      <c r="N13" s="37"/>
      <c r="O13" s="37"/>
      <c r="P13" s="37"/>
      <c r="Q13" s="37"/>
      <c r="R13" s="37"/>
      <c r="S13" s="37"/>
      <c r="T13"/>
      <c r="U13"/>
      <c r="V13"/>
      <c r="W13"/>
    </row>
    <row r="14" spans="1:23" ht="16.5" customHeight="1">
      <c r="A14" s="30"/>
      <c r="B14" s="45">
        <v>6</v>
      </c>
      <c r="C14" s="59" t="s">
        <v>95</v>
      </c>
      <c r="D14" s="60"/>
      <c r="E14" s="61"/>
      <c r="F14" s="62"/>
      <c r="G14" s="45"/>
      <c r="H14" s="48">
        <v>0</v>
      </c>
      <c r="I14" s="55" t="s">
        <v>93</v>
      </c>
      <c r="J14" s="55" t="s">
        <v>93</v>
      </c>
      <c r="K14" s="37"/>
      <c r="L14" s="37"/>
      <c r="M14" s="37"/>
      <c r="N14" s="37"/>
      <c r="O14" s="37"/>
      <c r="P14" s="37"/>
      <c r="Q14" s="37"/>
      <c r="R14" s="37"/>
      <c r="S14" s="37"/>
      <c r="T14"/>
      <c r="U14"/>
      <c r="V14"/>
      <c r="W14"/>
    </row>
    <row r="15" spans="1:23" ht="16.5" customHeight="1">
      <c r="A15" s="30"/>
      <c r="B15" s="45">
        <v>7</v>
      </c>
      <c r="C15" s="46" t="s">
        <v>96</v>
      </c>
      <c r="D15" s="46"/>
      <c r="E15" s="47"/>
      <c r="F15" s="47"/>
      <c r="G15" s="45"/>
      <c r="H15" s="48">
        <v>38000</v>
      </c>
      <c r="I15" s="55" t="s">
        <v>93</v>
      </c>
      <c r="J15" s="55" t="s">
        <v>93</v>
      </c>
      <c r="K15" s="37"/>
      <c r="L15" s="37"/>
      <c r="M15" s="37"/>
      <c r="N15" s="37"/>
      <c r="O15" s="37"/>
      <c r="P15" s="37"/>
      <c r="Q15" s="37"/>
      <c r="R15" s="37"/>
      <c r="S15" s="37"/>
      <c r="T15"/>
      <c r="U15"/>
      <c r="V15"/>
      <c r="W15"/>
    </row>
    <row r="16" spans="1:23" ht="16.5" customHeight="1">
      <c r="A16" s="30"/>
      <c r="B16" s="45">
        <v>8</v>
      </c>
      <c r="C16" s="46" t="s">
        <v>97</v>
      </c>
      <c r="D16" s="46"/>
      <c r="E16" s="47"/>
      <c r="F16" s="47"/>
      <c r="G16" s="45"/>
      <c r="H16" s="48">
        <v>0</v>
      </c>
      <c r="I16" s="55" t="s">
        <v>93</v>
      </c>
      <c r="J16" s="55" t="s">
        <v>93</v>
      </c>
      <c r="K16" s="37"/>
      <c r="L16" s="37"/>
      <c r="M16" s="37"/>
      <c r="N16" s="37"/>
      <c r="O16" s="37"/>
      <c r="P16" s="37"/>
      <c r="Q16" s="37"/>
      <c r="R16" s="37"/>
      <c r="S16" s="37"/>
      <c r="T16"/>
      <c r="U16"/>
      <c r="V16"/>
      <c r="W16"/>
    </row>
    <row r="17" spans="1:23" ht="16.5" customHeight="1">
      <c r="A17" s="30"/>
      <c r="B17" s="45">
        <v>9</v>
      </c>
      <c r="C17" s="59" t="s">
        <v>98</v>
      </c>
      <c r="D17" s="63"/>
      <c r="E17" s="47"/>
      <c r="F17" s="47"/>
      <c r="G17" s="45"/>
      <c r="H17" s="48">
        <v>0</v>
      </c>
      <c r="I17" s="55" t="s">
        <v>93</v>
      </c>
      <c r="J17" s="55" t="s">
        <v>93</v>
      </c>
      <c r="K17" s="37"/>
      <c r="L17" s="37"/>
      <c r="M17" s="37"/>
      <c r="N17" s="37"/>
      <c r="O17" s="37"/>
      <c r="P17" s="37"/>
      <c r="Q17" s="37"/>
      <c r="R17" s="37"/>
      <c r="S17" s="37"/>
      <c r="T17"/>
      <c r="U17"/>
      <c r="V17"/>
      <c r="W17"/>
    </row>
    <row r="18" spans="1:23" ht="16.5" customHeight="1">
      <c r="A18" s="30"/>
      <c r="B18" s="64" t="s">
        <v>99</v>
      </c>
      <c r="C18" s="65"/>
      <c r="D18" s="65"/>
      <c r="E18" s="66"/>
      <c r="F18" s="66"/>
      <c r="G18" s="67"/>
      <c r="H18" s="68">
        <f>SUM(H9:H17)</f>
        <v>1436000</v>
      </c>
      <c r="I18" s="55" t="s">
        <v>93</v>
      </c>
      <c r="J18" s="55" t="s">
        <v>93</v>
      </c>
      <c r="K18" s="37"/>
      <c r="L18" s="37"/>
      <c r="M18" s="37"/>
      <c r="N18" s="37"/>
      <c r="O18" s="37"/>
      <c r="P18" s="37"/>
      <c r="Q18" s="37"/>
      <c r="R18" s="37"/>
      <c r="S18" s="37"/>
      <c r="T18"/>
      <c r="U18"/>
      <c r="V18"/>
      <c r="W18"/>
    </row>
    <row r="19" spans="1:23" ht="9.75" customHeight="1">
      <c r="A19" s="30"/>
      <c r="B19" s="39"/>
      <c r="C19" s="39"/>
      <c r="D19" s="39"/>
      <c r="E19" s="40"/>
      <c r="F19" s="40"/>
      <c r="G19" s="40"/>
      <c r="H19" s="69"/>
      <c r="I19" s="69"/>
      <c r="J19" s="69"/>
      <c r="K19" s="69"/>
      <c r="L19" s="69"/>
      <c r="M19" s="37"/>
      <c r="N19" s="37"/>
      <c r="O19" s="37"/>
      <c r="P19" s="37"/>
      <c r="Q19" s="37"/>
      <c r="R19" s="37"/>
      <c r="S19" s="37"/>
      <c r="T19" s="37"/>
      <c r="U19" s="37"/>
      <c r="V19" s="37"/>
      <c r="W19"/>
    </row>
    <row r="20" spans="1:23" ht="33" customHeight="1">
      <c r="A20" s="30"/>
      <c r="B20" s="38"/>
      <c r="C20" s="39"/>
      <c r="D20" s="39"/>
      <c r="E20" s="40"/>
      <c r="F20" s="40"/>
      <c r="G20" s="40"/>
      <c r="H20" s="654" t="s">
        <v>481</v>
      </c>
      <c r="I20" s="654"/>
      <c r="J20" s="70" t="s">
        <v>85</v>
      </c>
      <c r="K20" s="37"/>
      <c r="L20"/>
      <c r="M20" s="37"/>
      <c r="N20" s="37"/>
      <c r="O20" s="37"/>
      <c r="P20" s="37"/>
      <c r="Q20" s="37"/>
      <c r="R20" s="37"/>
      <c r="S20" s="37"/>
      <c r="T20" s="37"/>
      <c r="U20" s="37"/>
      <c r="V20" s="37"/>
      <c r="W20"/>
    </row>
    <row r="21" spans="1:23" ht="51.75" customHeight="1">
      <c r="A21" s="30"/>
      <c r="B21" s="42" t="s">
        <v>100</v>
      </c>
      <c r="C21" s="43"/>
      <c r="D21" s="43"/>
      <c r="E21" s="43"/>
      <c r="F21" s="43"/>
      <c r="G21" s="43"/>
      <c r="H21" s="71" t="s">
        <v>424</v>
      </c>
      <c r="I21" s="71" t="s">
        <v>101</v>
      </c>
      <c r="J21" s="71" t="s">
        <v>101</v>
      </c>
      <c r="K21" s="37"/>
      <c r="L21" s="37"/>
      <c r="M21" s="37"/>
      <c r="N21" s="37"/>
      <c r="O21" s="37"/>
      <c r="P21" s="37"/>
      <c r="Q21" s="37"/>
      <c r="R21" s="37"/>
      <c r="S21" s="37"/>
      <c r="T21" s="37"/>
      <c r="U21"/>
      <c r="V21"/>
      <c r="W21"/>
    </row>
    <row r="22" spans="1:23" ht="16.5" customHeight="1">
      <c r="A22" s="30"/>
      <c r="B22" s="45">
        <v>1</v>
      </c>
      <c r="C22" s="46" t="s">
        <v>102</v>
      </c>
      <c r="D22" s="46"/>
      <c r="E22" s="47"/>
      <c r="F22" s="47"/>
      <c r="G22" s="45"/>
      <c r="H22" s="48">
        <v>550000</v>
      </c>
      <c r="I22" s="55" t="s">
        <v>93</v>
      </c>
      <c r="J22" s="55" t="s">
        <v>93</v>
      </c>
      <c r="K22" s="37"/>
      <c r="L22" s="37"/>
      <c r="M22" s="37"/>
      <c r="N22" s="37"/>
      <c r="O22" s="37"/>
      <c r="P22" s="37"/>
      <c r="Q22" s="37"/>
      <c r="R22" s="37"/>
      <c r="S22" s="37"/>
      <c r="T22" s="37"/>
      <c r="U22"/>
      <c r="V22"/>
      <c r="W22"/>
    </row>
    <row r="23" spans="1:23" ht="16.5" customHeight="1">
      <c r="A23" s="30"/>
      <c r="B23" s="56">
        <v>2</v>
      </c>
      <c r="C23" s="57" t="s">
        <v>103</v>
      </c>
      <c r="D23" s="57"/>
      <c r="E23" s="58"/>
      <c r="F23" s="58"/>
      <c r="G23" s="45"/>
      <c r="H23" s="48">
        <v>510000</v>
      </c>
      <c r="I23" s="55" t="s">
        <v>93</v>
      </c>
      <c r="J23" s="55" t="s">
        <v>93</v>
      </c>
      <c r="K23" s="37"/>
      <c r="L23" s="37"/>
      <c r="M23" s="37"/>
      <c r="N23" s="37"/>
      <c r="O23" s="37"/>
      <c r="P23" s="37"/>
      <c r="Q23" s="37"/>
      <c r="R23" s="37"/>
      <c r="S23" s="37"/>
      <c r="T23" s="37"/>
      <c r="U23"/>
      <c r="V23"/>
      <c r="W23"/>
    </row>
    <row r="24" spans="1:23" ht="16.5" customHeight="1">
      <c r="A24" s="37"/>
      <c r="B24" s="61">
        <v>3</v>
      </c>
      <c r="C24" s="59" t="s">
        <v>104</v>
      </c>
      <c r="D24" s="63"/>
      <c r="E24" s="47"/>
      <c r="F24" s="47"/>
      <c r="G24" s="45"/>
      <c r="H24" s="72">
        <v>42000</v>
      </c>
      <c r="I24" s="55" t="s">
        <v>93</v>
      </c>
      <c r="J24" s="55" t="s">
        <v>93</v>
      </c>
      <c r="K24" s="37"/>
      <c r="L24" s="37"/>
      <c r="M24" s="37"/>
      <c r="N24" s="37"/>
      <c r="O24" s="37"/>
      <c r="P24" s="37"/>
      <c r="Q24" s="37"/>
      <c r="R24" s="37"/>
      <c r="S24" s="37"/>
      <c r="T24" s="37"/>
      <c r="U24"/>
      <c r="V24"/>
      <c r="W24"/>
    </row>
    <row r="25" spans="1:23" ht="16.5" customHeight="1">
      <c r="A25" s="37"/>
      <c r="B25" s="61">
        <v>4</v>
      </c>
      <c r="C25" s="59" t="s">
        <v>92</v>
      </c>
      <c r="D25" s="60"/>
      <c r="E25" s="62"/>
      <c r="F25" s="47"/>
      <c r="G25" s="45"/>
      <c r="H25" s="48">
        <v>80000</v>
      </c>
      <c r="I25" s="55" t="s">
        <v>93</v>
      </c>
      <c r="J25" s="55" t="s">
        <v>93</v>
      </c>
      <c r="K25" s="37"/>
      <c r="L25" s="37"/>
      <c r="M25" s="37"/>
      <c r="N25" s="37"/>
      <c r="O25" s="37"/>
      <c r="P25" s="37"/>
      <c r="Q25" s="37"/>
      <c r="R25" s="37"/>
      <c r="S25" s="37"/>
      <c r="T25" s="37"/>
      <c r="U25"/>
      <c r="V25"/>
      <c r="W25"/>
    </row>
    <row r="26" spans="1:23" ht="16.5" customHeight="1">
      <c r="A26" s="37"/>
      <c r="B26" s="61">
        <v>5</v>
      </c>
      <c r="C26" s="59" t="s">
        <v>105</v>
      </c>
      <c r="D26" s="60"/>
      <c r="E26" s="62"/>
      <c r="F26" s="47"/>
      <c r="G26" s="45"/>
      <c r="H26" s="48">
        <v>0</v>
      </c>
      <c r="I26" s="55" t="s">
        <v>93</v>
      </c>
      <c r="J26" s="55" t="s">
        <v>93</v>
      </c>
      <c r="K26" s="37"/>
      <c r="L26" s="37"/>
      <c r="M26" s="37"/>
      <c r="N26" s="37"/>
      <c r="O26" s="37"/>
      <c r="P26" s="37"/>
      <c r="Q26" s="37"/>
      <c r="R26" s="37"/>
      <c r="S26" s="37"/>
      <c r="T26" s="37"/>
      <c r="U26"/>
      <c r="V26"/>
      <c r="W26"/>
    </row>
    <row r="27" spans="1:23" ht="16.5" customHeight="1">
      <c r="A27" s="37"/>
      <c r="B27" s="61">
        <v>6</v>
      </c>
      <c r="C27" s="60" t="s">
        <v>106</v>
      </c>
      <c r="D27" s="63"/>
      <c r="E27" s="47"/>
      <c r="F27" s="47"/>
      <c r="G27" s="45"/>
      <c r="H27" s="48">
        <v>190000</v>
      </c>
      <c r="I27" s="55" t="s">
        <v>93</v>
      </c>
      <c r="J27" s="55" t="s">
        <v>93</v>
      </c>
      <c r="K27" s="37"/>
      <c r="L27" s="37"/>
      <c r="M27" s="37"/>
      <c r="N27" s="37"/>
      <c r="O27" s="37"/>
      <c r="P27" s="37"/>
      <c r="Q27" s="37"/>
      <c r="R27" s="37"/>
      <c r="S27" s="37"/>
      <c r="T27" s="37"/>
      <c r="U27"/>
      <c r="V27"/>
      <c r="W27"/>
    </row>
    <row r="28" spans="1:23" ht="16.5" customHeight="1">
      <c r="A28" s="37"/>
      <c r="B28" s="61">
        <v>7</v>
      </c>
      <c r="C28" s="60" t="s">
        <v>96</v>
      </c>
      <c r="D28" s="60"/>
      <c r="E28" s="62"/>
      <c r="F28" s="47"/>
      <c r="G28" s="45"/>
      <c r="H28" s="48">
        <v>16000</v>
      </c>
      <c r="I28" s="55" t="s">
        <v>93</v>
      </c>
      <c r="J28" s="55" t="s">
        <v>93</v>
      </c>
      <c r="K28" s="73"/>
      <c r="L28" s="37"/>
      <c r="M28" s="37"/>
      <c r="N28" s="37"/>
      <c r="O28" s="37"/>
      <c r="P28" s="37"/>
      <c r="Q28" s="37"/>
      <c r="R28" s="37"/>
      <c r="S28" s="37"/>
      <c r="T28" s="37"/>
      <c r="U28"/>
      <c r="V28"/>
      <c r="W28"/>
    </row>
    <row r="29" spans="1:23" ht="16.5" customHeight="1">
      <c r="A29" s="37"/>
      <c r="B29" s="61">
        <v>8</v>
      </c>
      <c r="C29" s="60" t="s">
        <v>97</v>
      </c>
      <c r="D29" s="63"/>
      <c r="E29" s="47"/>
      <c r="F29" s="47"/>
      <c r="G29" s="45"/>
      <c r="H29" s="48">
        <v>0</v>
      </c>
      <c r="I29" s="55" t="s">
        <v>93</v>
      </c>
      <c r="J29" s="55" t="s">
        <v>93</v>
      </c>
      <c r="K29" s="37"/>
      <c r="L29" s="37"/>
      <c r="M29" s="37"/>
      <c r="N29" s="37"/>
      <c r="O29" s="37"/>
      <c r="P29" s="37"/>
      <c r="Q29" s="37"/>
      <c r="R29" s="37"/>
      <c r="S29" s="37"/>
      <c r="T29" s="37"/>
      <c r="U29"/>
      <c r="V29"/>
      <c r="W29"/>
    </row>
    <row r="30" spans="1:23" ht="16.5" customHeight="1">
      <c r="A30" s="37"/>
      <c r="B30" s="61">
        <v>9</v>
      </c>
      <c r="C30" s="60" t="s">
        <v>98</v>
      </c>
      <c r="D30" s="63"/>
      <c r="E30" s="47"/>
      <c r="F30" s="47"/>
      <c r="G30" s="50"/>
      <c r="H30" s="48">
        <v>40000</v>
      </c>
      <c r="I30" s="55" t="s">
        <v>93</v>
      </c>
      <c r="J30" s="55" t="s">
        <v>93</v>
      </c>
      <c r="K30" s="37"/>
      <c r="L30" s="37"/>
      <c r="M30" s="37"/>
      <c r="N30" s="37"/>
      <c r="O30" s="37"/>
      <c r="P30" s="37"/>
      <c r="Q30" s="37"/>
      <c r="R30" s="37"/>
      <c r="S30" s="37"/>
      <c r="T30" s="37"/>
      <c r="U30"/>
      <c r="V30"/>
      <c r="W30"/>
    </row>
    <row r="31" spans="1:23" ht="16.5" customHeight="1">
      <c r="A31" s="37"/>
      <c r="B31" s="74" t="s">
        <v>107</v>
      </c>
      <c r="C31" s="75"/>
      <c r="D31" s="65"/>
      <c r="E31" s="66"/>
      <c r="F31" s="66"/>
      <c r="G31" s="67"/>
      <c r="H31" s="68">
        <f>SUM(H22:H30)</f>
        <v>1428000</v>
      </c>
      <c r="I31" s="55" t="s">
        <v>93</v>
      </c>
      <c r="J31" s="55" t="s">
        <v>93</v>
      </c>
      <c r="K31" s="73"/>
      <c r="L31" s="37"/>
      <c r="M31" s="37"/>
      <c r="N31" s="37"/>
      <c r="O31" s="37"/>
      <c r="P31" s="37"/>
      <c r="Q31" s="37"/>
      <c r="R31" s="37"/>
      <c r="S31" s="37"/>
      <c r="T31" s="37"/>
      <c r="U31"/>
      <c r="V31"/>
      <c r="W31"/>
    </row>
    <row r="32" spans="1:23">
      <c r="A32" s="37"/>
      <c r="B32" s="76"/>
      <c r="C32" s="37"/>
      <c r="D32" s="37"/>
      <c r="E32" s="77"/>
      <c r="F32" s="77"/>
      <c r="G32" s="77"/>
      <c r="H32" s="77"/>
      <c r="I32" s="73"/>
      <c r="J32" s="73"/>
      <c r="K32" s="73"/>
      <c r="L32" s="73"/>
      <c r="M32" s="73"/>
      <c r="N32" s="37"/>
      <c r="O32" s="37"/>
      <c r="P32" s="37"/>
      <c r="Q32" s="37"/>
      <c r="R32" s="37"/>
      <c r="S32" s="37"/>
      <c r="T32" s="37"/>
      <c r="U32" s="37"/>
      <c r="V32" s="37"/>
      <c r="W32" s="37"/>
    </row>
    <row r="33" spans="1:23">
      <c r="A33" s="37"/>
      <c r="B33" s="37"/>
      <c r="C33" s="37"/>
      <c r="D33" s="37"/>
      <c r="E33" s="77"/>
      <c r="F33" s="77"/>
      <c r="G33" s="77"/>
      <c r="H33" s="77"/>
      <c r="I33" s="73"/>
      <c r="J33" s="73"/>
      <c r="K33" s="73"/>
      <c r="L33" s="73"/>
      <c r="M33" s="73"/>
      <c r="N33" s="37"/>
      <c r="O33" s="37"/>
      <c r="P33" s="37"/>
      <c r="Q33" s="37"/>
      <c r="R33" s="37"/>
      <c r="S33" s="37"/>
      <c r="T33" s="37"/>
      <c r="U33" s="37"/>
      <c r="V33" s="37"/>
      <c r="W33" s="37"/>
    </row>
    <row r="34" spans="1:23">
      <c r="A34" s="37"/>
      <c r="B34" s="37"/>
      <c r="C34" s="37"/>
      <c r="D34" s="37"/>
      <c r="E34" s="77"/>
      <c r="F34" s="77"/>
      <c r="G34" s="77"/>
      <c r="H34" s="78"/>
      <c r="I34" s="73"/>
      <c r="J34" s="73"/>
      <c r="K34" s="73"/>
      <c r="L34" s="73"/>
      <c r="M34" s="73"/>
      <c r="N34" s="37"/>
      <c r="O34" s="37"/>
      <c r="P34" s="37"/>
      <c r="Q34" s="37"/>
      <c r="R34" s="37"/>
      <c r="S34" s="37"/>
      <c r="T34" s="37"/>
      <c r="U34" s="37"/>
      <c r="V34" s="37"/>
      <c r="W34" s="37"/>
    </row>
    <row r="35" spans="1:23">
      <c r="A35" s="37"/>
      <c r="B35" s="37"/>
      <c r="C35" s="37"/>
      <c r="D35" s="37"/>
      <c r="E35" s="77"/>
      <c r="F35" s="77"/>
      <c r="G35" s="77"/>
      <c r="H35" s="78"/>
      <c r="I35" s="73"/>
      <c r="J35" s="73"/>
      <c r="K35" s="73"/>
      <c r="L35" s="73"/>
      <c r="M35" s="73"/>
      <c r="N35" s="37"/>
      <c r="O35" s="37"/>
      <c r="P35" s="37"/>
      <c r="Q35" s="37"/>
      <c r="R35" s="37"/>
      <c r="S35" s="37"/>
      <c r="T35" s="37"/>
      <c r="U35" s="37"/>
      <c r="V35" s="37"/>
      <c r="W35" s="37"/>
    </row>
    <row r="36" spans="1:23">
      <c r="A36" s="37"/>
      <c r="B36" s="37"/>
      <c r="C36" s="37"/>
      <c r="D36" s="37"/>
      <c r="E36" s="77"/>
      <c r="F36" s="77"/>
      <c r="G36" s="77"/>
      <c r="H36" s="78"/>
      <c r="I36" s="73"/>
      <c r="J36" s="73"/>
      <c r="K36" s="73"/>
      <c r="L36" s="73"/>
      <c r="M36" s="73"/>
      <c r="N36" s="37"/>
      <c r="O36" s="37"/>
      <c r="P36" s="37"/>
      <c r="Q36" s="37"/>
      <c r="R36" s="37"/>
      <c r="S36" s="37"/>
      <c r="T36" s="37"/>
      <c r="U36" s="37"/>
      <c r="V36" s="37"/>
      <c r="W36" s="37"/>
    </row>
    <row r="37" spans="1:23">
      <c r="A37" s="37"/>
      <c r="B37" s="37"/>
      <c r="C37" s="37"/>
      <c r="D37" s="37"/>
      <c r="E37" s="77"/>
      <c r="F37" s="77"/>
      <c r="G37" s="77"/>
      <c r="H37" s="77"/>
      <c r="I37" s="73"/>
      <c r="J37" s="73"/>
      <c r="K37" s="73"/>
      <c r="L37" s="73"/>
      <c r="M37" s="73"/>
      <c r="N37" s="37"/>
      <c r="O37" s="37"/>
      <c r="P37" s="37"/>
      <c r="Q37" s="37"/>
      <c r="R37" s="37"/>
      <c r="S37" s="37"/>
      <c r="T37" s="37"/>
      <c r="U37" s="37"/>
      <c r="V37" s="37"/>
      <c r="W37" s="37"/>
    </row>
    <row r="38" spans="1:23">
      <c r="A38" s="37"/>
      <c r="B38" s="37"/>
      <c r="C38" s="37"/>
      <c r="D38" s="37"/>
      <c r="E38" s="77"/>
      <c r="F38" s="77"/>
      <c r="G38" s="77"/>
      <c r="H38" s="77"/>
      <c r="I38" s="73"/>
      <c r="J38" s="73"/>
      <c r="K38" s="73"/>
      <c r="L38" s="73"/>
      <c r="M38" s="73"/>
      <c r="N38" s="37"/>
      <c r="O38" s="37"/>
      <c r="P38" s="37"/>
      <c r="Q38" s="37"/>
      <c r="R38" s="37"/>
      <c r="S38" s="37"/>
      <c r="T38" s="37"/>
      <c r="U38" s="37"/>
      <c r="V38" s="37"/>
      <c r="W38" s="37"/>
    </row>
    <row r="39" spans="1:23">
      <c r="A39" s="37"/>
      <c r="B39" s="37"/>
      <c r="C39" s="37"/>
      <c r="D39" s="37"/>
      <c r="E39" s="77"/>
      <c r="F39" s="77"/>
      <c r="G39" s="77"/>
      <c r="H39" s="77"/>
      <c r="I39" s="73"/>
      <c r="J39" s="73"/>
      <c r="K39" s="73"/>
      <c r="L39" s="73"/>
      <c r="M39" s="73"/>
      <c r="N39" s="37"/>
      <c r="O39" s="37"/>
      <c r="P39" s="37"/>
      <c r="Q39" s="37"/>
      <c r="R39" s="37"/>
      <c r="S39" s="37"/>
      <c r="T39" s="37"/>
      <c r="U39" s="37"/>
      <c r="V39" s="37"/>
      <c r="W39" s="37"/>
    </row>
    <row r="40" spans="1:23">
      <c r="A40" s="37"/>
      <c r="B40" s="37"/>
      <c r="C40" s="37"/>
      <c r="D40" s="37"/>
      <c r="E40" s="77"/>
      <c r="F40" s="77"/>
      <c r="G40" s="77"/>
      <c r="H40" s="77"/>
      <c r="I40" s="73"/>
      <c r="J40" s="73"/>
      <c r="K40" s="73"/>
      <c r="L40" s="73"/>
      <c r="M40" s="73"/>
      <c r="N40" s="37"/>
      <c r="O40" s="37"/>
      <c r="P40" s="37"/>
      <c r="Q40" s="37"/>
      <c r="R40" s="37"/>
      <c r="S40" s="37"/>
      <c r="T40" s="37"/>
      <c r="U40" s="37"/>
      <c r="V40" s="37"/>
      <c r="W40" s="37"/>
    </row>
    <row r="41" spans="1:23">
      <c r="A41" s="37"/>
      <c r="B41" s="37"/>
      <c r="C41" s="37"/>
      <c r="D41" s="37"/>
      <c r="E41" s="77"/>
      <c r="F41" s="77"/>
      <c r="G41" s="77"/>
      <c r="H41" s="77"/>
      <c r="I41" s="73"/>
      <c r="J41" s="73"/>
      <c r="K41" s="73"/>
      <c r="L41" s="73"/>
      <c r="M41" s="73"/>
      <c r="N41" s="37"/>
      <c r="O41" s="37"/>
      <c r="P41" s="37"/>
      <c r="Q41" s="37"/>
      <c r="R41" s="37"/>
      <c r="S41" s="37"/>
      <c r="T41" s="37"/>
      <c r="U41" s="37"/>
      <c r="V41" s="37"/>
      <c r="W41" s="37"/>
    </row>
    <row r="42" spans="1:23">
      <c r="A42" s="37"/>
      <c r="B42" s="37"/>
      <c r="C42" s="37"/>
      <c r="D42" s="37"/>
      <c r="E42" s="77"/>
      <c r="F42" s="77"/>
      <c r="G42" s="77"/>
      <c r="H42" s="77"/>
      <c r="I42" s="73"/>
      <c r="J42" s="73"/>
      <c r="K42" s="73"/>
      <c r="L42" s="73"/>
      <c r="M42" s="73"/>
      <c r="N42" s="37"/>
      <c r="O42" s="37"/>
      <c r="P42" s="37"/>
      <c r="Q42" s="37"/>
      <c r="R42" s="37"/>
      <c r="S42" s="37"/>
      <c r="T42" s="37"/>
      <c r="U42" s="37"/>
      <c r="V42" s="37"/>
      <c r="W42" s="37"/>
    </row>
    <row r="43" spans="1:23">
      <c r="A43" s="37"/>
      <c r="B43" s="37"/>
      <c r="C43" s="37"/>
      <c r="D43" s="37"/>
      <c r="E43" s="77"/>
      <c r="F43" s="77"/>
      <c r="G43" s="77"/>
      <c r="H43" s="77"/>
      <c r="I43" s="73"/>
      <c r="J43" s="73"/>
      <c r="K43" s="73"/>
      <c r="L43" s="73"/>
      <c r="M43" s="73"/>
      <c r="N43" s="37"/>
      <c r="O43" s="37"/>
      <c r="P43" s="37"/>
      <c r="Q43" s="37"/>
      <c r="R43" s="37"/>
      <c r="S43" s="37"/>
      <c r="T43" s="37"/>
      <c r="U43" s="37"/>
      <c r="V43" s="37"/>
      <c r="W43" s="37"/>
    </row>
    <row r="44" spans="1:23">
      <c r="A44" s="79"/>
      <c r="B44" s="37"/>
      <c r="C44" s="37"/>
      <c r="D44" s="37"/>
      <c r="E44" s="77"/>
      <c r="F44" s="77"/>
      <c r="G44" s="77"/>
      <c r="H44" s="77"/>
      <c r="I44" s="73"/>
      <c r="J44" s="73"/>
      <c r="K44" s="73"/>
      <c r="L44" s="73"/>
      <c r="M44" s="73"/>
      <c r="N44" s="37"/>
      <c r="O44" s="37"/>
      <c r="P44" s="37"/>
      <c r="Q44" s="37"/>
      <c r="R44" s="37"/>
      <c r="S44" s="37"/>
      <c r="T44" s="37"/>
      <c r="U44" s="37"/>
      <c r="V44" s="37"/>
      <c r="W44" s="37"/>
    </row>
    <row r="45" spans="1:23">
      <c r="A45" s="37"/>
      <c r="B45" s="37"/>
      <c r="C45" s="37"/>
      <c r="D45" s="37"/>
      <c r="E45" s="77"/>
      <c r="F45" s="77"/>
      <c r="G45" s="77"/>
      <c r="H45" s="77"/>
      <c r="I45" s="73"/>
      <c r="J45" s="73"/>
      <c r="K45" s="73"/>
      <c r="L45" s="73"/>
      <c r="M45" s="73"/>
      <c r="N45" s="37"/>
      <c r="O45" s="37"/>
      <c r="P45" s="37"/>
      <c r="Q45" s="37"/>
      <c r="R45" s="37"/>
      <c r="S45" s="37"/>
      <c r="T45" s="37"/>
      <c r="U45" s="37"/>
      <c r="V45" s="37"/>
      <c r="W45" s="37"/>
    </row>
    <row r="46" spans="1:23">
      <c r="A46" s="80"/>
      <c r="B46" s="37"/>
      <c r="C46" s="37"/>
      <c r="D46" s="37"/>
      <c r="E46" s="77"/>
      <c r="F46" s="77"/>
      <c r="G46" s="77"/>
      <c r="H46" s="77"/>
      <c r="I46" s="73"/>
      <c r="J46" s="73"/>
      <c r="K46" s="73"/>
      <c r="L46" s="73"/>
      <c r="M46" s="73"/>
      <c r="N46" s="37"/>
      <c r="O46" s="37"/>
      <c r="P46" s="37"/>
      <c r="Q46" s="37"/>
      <c r="R46" s="37"/>
      <c r="S46" s="37"/>
      <c r="T46" s="37"/>
      <c r="U46" s="37"/>
      <c r="V46" s="37"/>
      <c r="W46" s="37"/>
    </row>
    <row r="47" spans="1:23">
      <c r="A47" s="37"/>
      <c r="B47" s="37"/>
      <c r="C47" s="37"/>
      <c r="D47" s="37"/>
      <c r="E47" s="77"/>
      <c r="F47" s="77"/>
      <c r="G47" s="77"/>
      <c r="H47" s="77"/>
      <c r="I47" s="73"/>
      <c r="J47" s="73"/>
      <c r="K47" s="73"/>
      <c r="L47" s="73"/>
      <c r="M47" s="73"/>
      <c r="N47" s="37"/>
      <c r="O47" s="37"/>
      <c r="P47" s="37"/>
      <c r="Q47" s="37"/>
      <c r="R47" s="37"/>
      <c r="S47" s="37"/>
      <c r="T47" s="37"/>
      <c r="U47" s="37"/>
      <c r="V47" s="37"/>
      <c r="W47" s="37"/>
    </row>
    <row r="48" spans="1:23">
      <c r="A48" s="37"/>
      <c r="B48" s="37"/>
      <c r="C48" s="37"/>
      <c r="D48" s="37"/>
      <c r="E48" s="77"/>
      <c r="F48" s="77"/>
      <c r="G48" s="77"/>
      <c r="H48" s="77"/>
      <c r="I48" s="73"/>
      <c r="J48" s="73"/>
      <c r="K48" s="73"/>
      <c r="L48" s="73"/>
      <c r="M48" s="73"/>
      <c r="N48" s="37"/>
      <c r="O48" s="37"/>
      <c r="P48" s="37"/>
      <c r="Q48" s="37"/>
      <c r="R48" s="37"/>
      <c r="S48" s="37"/>
      <c r="T48" s="37"/>
      <c r="U48" s="37"/>
      <c r="V48" s="37"/>
      <c r="W48" s="37"/>
    </row>
    <row r="49" spans="1:23">
      <c r="A49" s="37"/>
      <c r="B49" s="37"/>
      <c r="C49" s="37"/>
      <c r="D49" s="37"/>
      <c r="E49" s="77"/>
      <c r="F49" s="77"/>
      <c r="G49" s="77"/>
      <c r="H49" s="77"/>
      <c r="I49" s="73"/>
      <c r="J49" s="73"/>
      <c r="K49" s="73"/>
      <c r="L49" s="73"/>
      <c r="M49" s="73"/>
      <c r="N49" s="37"/>
      <c r="O49" s="37"/>
      <c r="P49" s="37"/>
      <c r="Q49" s="37"/>
      <c r="R49" s="37"/>
      <c r="S49" s="37"/>
      <c r="T49" s="37"/>
      <c r="U49" s="37"/>
      <c r="V49" s="37"/>
      <c r="W49" s="37"/>
    </row>
    <row r="50" spans="1:23">
      <c r="A50" s="37"/>
      <c r="B50" s="37"/>
      <c r="C50" s="37"/>
      <c r="D50" s="37"/>
      <c r="E50" s="77"/>
      <c r="F50" s="77"/>
      <c r="G50" s="77"/>
      <c r="H50" s="77"/>
      <c r="I50" s="73"/>
      <c r="J50" s="73"/>
      <c r="K50" s="37"/>
      <c r="L50" s="73"/>
      <c r="M50" s="73"/>
      <c r="N50" s="37"/>
      <c r="O50" s="37"/>
      <c r="P50" s="37"/>
      <c r="Q50" s="37"/>
      <c r="R50" s="37"/>
      <c r="S50" s="37"/>
      <c r="T50" s="37"/>
      <c r="U50" s="37"/>
      <c r="V50" s="37"/>
      <c r="W50" s="37"/>
    </row>
    <row r="51" spans="1:23">
      <c r="A51" s="37"/>
      <c r="B51" s="37"/>
      <c r="C51" s="37"/>
      <c r="D51" s="37"/>
      <c r="E51" s="77"/>
      <c r="F51" s="37"/>
      <c r="G51" s="37"/>
      <c r="H51" s="37"/>
      <c r="I51" s="37"/>
      <c r="J51" s="37"/>
      <c r="K51" s="37"/>
      <c r="L51" s="37"/>
      <c r="M51" s="37"/>
      <c r="N51" s="37"/>
      <c r="O51" s="37"/>
      <c r="P51" s="37"/>
      <c r="Q51" s="37"/>
      <c r="R51" s="37"/>
      <c r="S51" s="37"/>
      <c r="T51" s="37"/>
      <c r="U51" s="37"/>
      <c r="V51" s="37"/>
      <c r="W51" s="37"/>
    </row>
    <row r="52" spans="1:23">
      <c r="A52" s="37"/>
      <c r="B52" s="37"/>
      <c r="C52" s="37"/>
      <c r="D52" s="37"/>
      <c r="E52" s="77"/>
      <c r="F52" s="37"/>
      <c r="G52" s="37"/>
      <c r="H52" s="37"/>
      <c r="I52" s="37"/>
      <c r="J52" s="37"/>
      <c r="K52" s="37"/>
      <c r="L52" s="37"/>
      <c r="M52" s="37"/>
      <c r="N52" s="37"/>
      <c r="O52" s="37"/>
      <c r="P52" s="37"/>
      <c r="Q52" s="37"/>
      <c r="R52" s="37"/>
      <c r="S52" s="37"/>
      <c r="T52" s="37"/>
      <c r="U52" s="37"/>
      <c r="V52" s="37"/>
      <c r="W52" s="37"/>
    </row>
    <row r="53" spans="1:23">
      <c r="A53" s="37"/>
      <c r="B53" s="37"/>
      <c r="C53" s="37"/>
      <c r="D53" s="37"/>
      <c r="E53" s="77"/>
      <c r="F53" s="37"/>
      <c r="G53" s="37"/>
      <c r="H53" s="37"/>
      <c r="I53" s="37"/>
      <c r="J53" s="37"/>
      <c r="K53" s="37"/>
      <c r="L53" s="37"/>
      <c r="M53" s="37"/>
      <c r="N53" s="37"/>
      <c r="O53" s="37"/>
      <c r="P53" s="37"/>
      <c r="Q53" s="37"/>
      <c r="R53" s="37"/>
      <c r="S53" s="37"/>
      <c r="T53" s="37"/>
      <c r="U53" s="37"/>
      <c r="V53" s="37"/>
      <c r="W53" s="37"/>
    </row>
    <row r="54" spans="1:23">
      <c r="A54" s="37"/>
      <c r="B54" s="37"/>
      <c r="C54" s="37"/>
      <c r="D54" s="37"/>
      <c r="E54" s="77"/>
      <c r="F54" s="37"/>
      <c r="G54" s="37"/>
      <c r="H54" s="37"/>
      <c r="I54" s="37"/>
      <c r="J54" s="37"/>
      <c r="K54" s="37"/>
      <c r="L54" s="37"/>
      <c r="M54" s="37"/>
      <c r="N54" s="37"/>
      <c r="O54" s="37"/>
      <c r="P54" s="37"/>
      <c r="Q54" s="37"/>
      <c r="R54" s="37"/>
      <c r="S54" s="37"/>
      <c r="T54" s="37"/>
      <c r="U54" s="37"/>
      <c r="V54" s="37"/>
      <c r="W54" s="37"/>
    </row>
    <row r="55" spans="1:23">
      <c r="A55" s="37"/>
      <c r="B55" s="37"/>
      <c r="C55" s="37"/>
      <c r="D55" s="37"/>
      <c r="E55" s="77"/>
      <c r="F55" s="37"/>
      <c r="G55" s="37"/>
      <c r="H55" s="37"/>
      <c r="I55" s="37"/>
      <c r="J55" s="37"/>
      <c r="K55" s="37"/>
      <c r="L55" s="37"/>
      <c r="M55" s="37"/>
      <c r="N55" s="37"/>
      <c r="O55" s="37"/>
      <c r="P55" s="37"/>
      <c r="Q55" s="37"/>
      <c r="R55" s="37"/>
      <c r="S55" s="37"/>
      <c r="T55" s="37"/>
      <c r="U55" s="37"/>
      <c r="V55" s="37"/>
      <c r="W55" s="37"/>
    </row>
    <row r="56" spans="1:23">
      <c r="A56" s="37"/>
      <c r="B56" s="37"/>
      <c r="C56" s="37"/>
      <c r="D56" s="37"/>
      <c r="E56" s="77"/>
      <c r="F56" s="37"/>
      <c r="G56" s="37"/>
      <c r="H56" s="37"/>
      <c r="I56" s="37"/>
      <c r="J56" s="37"/>
      <c r="K56" s="37"/>
      <c r="L56" s="37"/>
      <c r="M56" s="37"/>
      <c r="N56" s="37"/>
      <c r="O56" s="37"/>
      <c r="P56" s="37"/>
      <c r="Q56" s="37"/>
      <c r="R56" s="37"/>
      <c r="S56" s="37"/>
      <c r="T56" s="37"/>
      <c r="U56" s="37"/>
      <c r="V56" s="37"/>
      <c r="W56" s="37"/>
    </row>
    <row r="57" spans="1:23">
      <c r="A57" s="37"/>
      <c r="B57" s="37"/>
      <c r="C57" s="37"/>
      <c r="D57" s="37"/>
      <c r="E57" s="77"/>
      <c r="F57" s="37"/>
      <c r="G57" s="37"/>
      <c r="H57" s="37"/>
      <c r="I57" s="37"/>
      <c r="J57" s="37"/>
      <c r="K57" s="37"/>
      <c r="L57" s="37"/>
      <c r="M57" s="37"/>
      <c r="N57" s="37"/>
      <c r="O57" s="37"/>
      <c r="P57" s="37"/>
      <c r="Q57" s="37"/>
      <c r="R57" s="37"/>
      <c r="S57" s="37"/>
      <c r="T57" s="37"/>
      <c r="U57" s="37"/>
      <c r="V57" s="37"/>
      <c r="W57" s="37"/>
    </row>
    <row r="58" spans="1:23">
      <c r="A58" s="37"/>
      <c r="B58" s="37"/>
      <c r="C58" s="37"/>
      <c r="D58" s="37"/>
      <c r="E58" s="77"/>
      <c r="F58" s="37"/>
      <c r="G58" s="37"/>
      <c r="H58" s="37"/>
      <c r="I58" s="37"/>
      <c r="J58" s="37"/>
      <c r="K58" s="37"/>
      <c r="L58" s="37"/>
      <c r="M58" s="37"/>
      <c r="N58" s="37"/>
      <c r="O58" s="37"/>
      <c r="P58" s="37"/>
      <c r="Q58" s="37"/>
      <c r="R58" s="37"/>
      <c r="S58" s="37"/>
      <c r="T58" s="37"/>
      <c r="U58" s="37"/>
      <c r="V58" s="37"/>
      <c r="W58" s="37"/>
    </row>
    <row r="59" spans="1:23">
      <c r="A59" s="37"/>
      <c r="B59" s="37"/>
      <c r="C59" s="37"/>
      <c r="D59" s="37"/>
      <c r="E59" s="77"/>
      <c r="F59" s="37"/>
      <c r="G59" s="37"/>
      <c r="H59" s="37"/>
      <c r="I59" s="37"/>
      <c r="J59" s="37"/>
      <c r="K59" s="37"/>
      <c r="L59" s="37"/>
      <c r="M59" s="37"/>
      <c r="N59" s="37"/>
      <c r="O59" s="37"/>
      <c r="P59" s="37"/>
      <c r="Q59" s="37"/>
      <c r="R59" s="37"/>
      <c r="S59" s="37"/>
      <c r="T59" s="37"/>
      <c r="U59" s="37"/>
      <c r="V59" s="37"/>
      <c r="W59" s="37"/>
    </row>
    <row r="60" spans="1:23">
      <c r="A60" s="37"/>
      <c r="B60" s="37"/>
      <c r="C60" s="37"/>
      <c r="D60" s="37"/>
      <c r="E60" s="77"/>
      <c r="F60" s="37"/>
      <c r="G60" s="37"/>
      <c r="H60" s="37"/>
      <c r="I60" s="37"/>
      <c r="J60" s="37"/>
      <c r="K60" s="37"/>
      <c r="L60" s="37"/>
      <c r="M60" s="37"/>
      <c r="N60" s="37"/>
      <c r="O60" s="37"/>
      <c r="P60" s="37"/>
      <c r="Q60" s="37"/>
      <c r="R60" s="37"/>
      <c r="S60" s="37"/>
      <c r="T60" s="37"/>
      <c r="U60" s="37"/>
      <c r="V60" s="37"/>
      <c r="W60" s="37"/>
    </row>
    <row r="61" spans="1:23">
      <c r="A61" s="37"/>
      <c r="B61" s="37"/>
      <c r="C61" s="37"/>
      <c r="D61" s="37"/>
      <c r="E61" s="77"/>
      <c r="F61" s="37"/>
      <c r="G61" s="37"/>
      <c r="H61" s="37"/>
      <c r="I61" s="37"/>
      <c r="J61" s="37"/>
      <c r="K61" s="37"/>
      <c r="L61" s="37"/>
      <c r="M61" s="37"/>
      <c r="N61" s="37"/>
      <c r="O61" s="37"/>
      <c r="P61" s="37"/>
      <c r="Q61" s="37"/>
      <c r="R61" s="37"/>
      <c r="S61" s="37"/>
      <c r="T61" s="37"/>
      <c r="U61" s="37"/>
      <c r="V61" s="37"/>
      <c r="W61" s="37"/>
    </row>
    <row r="62" spans="1:23">
      <c r="A62" s="37"/>
      <c r="B62" s="37"/>
      <c r="C62" s="37"/>
      <c r="D62" s="37"/>
      <c r="E62" s="77"/>
      <c r="F62" s="37"/>
      <c r="G62" s="37"/>
      <c r="H62" s="37"/>
      <c r="I62" s="37"/>
      <c r="J62" s="37"/>
      <c r="K62" s="37"/>
      <c r="L62" s="37"/>
      <c r="M62" s="37"/>
      <c r="N62" s="37"/>
      <c r="O62" s="37"/>
      <c r="P62" s="37"/>
      <c r="Q62" s="37"/>
      <c r="R62" s="37"/>
      <c r="S62" s="37"/>
      <c r="T62" s="37"/>
      <c r="U62" s="37"/>
      <c r="V62" s="37"/>
      <c r="W62" s="37"/>
    </row>
    <row r="63" spans="1:23">
      <c r="A63" s="37"/>
      <c r="B63" s="37"/>
      <c r="C63" s="37"/>
      <c r="D63" s="37"/>
      <c r="E63" s="77"/>
      <c r="F63" s="37"/>
      <c r="G63" s="37"/>
      <c r="H63" s="37"/>
      <c r="I63" s="37"/>
      <c r="J63" s="37"/>
      <c r="K63" s="37"/>
      <c r="L63" s="37"/>
      <c r="M63" s="37"/>
      <c r="N63" s="37"/>
      <c r="O63" s="37"/>
      <c r="P63" s="37"/>
      <c r="Q63" s="37"/>
      <c r="R63" s="37"/>
      <c r="S63" s="37"/>
      <c r="T63" s="37"/>
      <c r="U63" s="37"/>
      <c r="V63" s="37"/>
      <c r="W63" s="37"/>
    </row>
    <row r="64" spans="1:23">
      <c r="A64" s="37"/>
      <c r="B64" s="37"/>
      <c r="C64" s="37"/>
      <c r="D64" s="37"/>
      <c r="E64" s="77"/>
      <c r="F64" s="37"/>
      <c r="G64" s="37"/>
      <c r="H64" s="37"/>
      <c r="I64" s="37"/>
      <c r="J64" s="37"/>
      <c r="K64" s="37"/>
      <c r="L64" s="37"/>
      <c r="M64" s="37"/>
      <c r="N64" s="37"/>
      <c r="O64" s="37"/>
      <c r="P64" s="37"/>
      <c r="Q64" s="37"/>
      <c r="R64" s="37"/>
      <c r="S64" s="37"/>
      <c r="T64" s="37"/>
      <c r="U64" s="37"/>
      <c r="V64" s="37"/>
      <c r="W64" s="37"/>
    </row>
    <row r="65" spans="1:23">
      <c r="A65" s="37"/>
      <c r="B65" s="37"/>
      <c r="C65" s="37"/>
      <c r="D65" s="37"/>
      <c r="E65" s="77"/>
      <c r="F65" s="37"/>
      <c r="G65" s="37"/>
      <c r="H65" s="37"/>
      <c r="I65" s="37"/>
      <c r="J65" s="37"/>
      <c r="K65" s="37"/>
      <c r="L65" s="37"/>
      <c r="M65" s="37"/>
      <c r="N65" s="37"/>
      <c r="O65" s="37"/>
      <c r="P65" s="37"/>
      <c r="Q65" s="37"/>
      <c r="R65" s="37"/>
      <c r="S65" s="37"/>
      <c r="T65" s="37"/>
      <c r="U65" s="37"/>
      <c r="V65" s="37"/>
      <c r="W65" s="37"/>
    </row>
    <row r="66" spans="1:23">
      <c r="A66" s="37"/>
      <c r="B66" s="37"/>
      <c r="C66" s="37"/>
      <c r="D66" s="37"/>
      <c r="E66" s="77"/>
      <c r="F66" s="37"/>
      <c r="G66" s="37"/>
      <c r="H66" s="37"/>
      <c r="I66" s="37"/>
      <c r="J66" s="37"/>
      <c r="K66" s="37"/>
      <c r="L66" s="37"/>
      <c r="M66" s="37"/>
      <c r="N66" s="37"/>
      <c r="O66" s="37"/>
      <c r="P66" s="37"/>
      <c r="Q66" s="37"/>
      <c r="R66" s="37"/>
      <c r="S66" s="37"/>
      <c r="T66" s="37"/>
      <c r="U66" s="37"/>
      <c r="V66" s="37"/>
      <c r="W66" s="37"/>
    </row>
    <row r="67" spans="1:23">
      <c r="A67" s="37"/>
      <c r="B67" s="37"/>
      <c r="C67" s="37"/>
      <c r="D67" s="37"/>
      <c r="E67" s="77"/>
      <c r="F67" s="37"/>
      <c r="G67" s="37"/>
      <c r="H67" s="37"/>
      <c r="I67" s="37"/>
      <c r="J67" s="37"/>
      <c r="K67" s="37"/>
      <c r="L67" s="37"/>
      <c r="M67" s="37"/>
      <c r="N67" s="37"/>
      <c r="O67" s="37"/>
      <c r="P67" s="37"/>
      <c r="Q67" s="37"/>
      <c r="R67" s="37"/>
      <c r="S67" s="37"/>
      <c r="T67" s="37"/>
      <c r="U67" s="37"/>
      <c r="V67" s="37"/>
      <c r="W67" s="37"/>
    </row>
    <row r="68" spans="1:23">
      <c r="A68" s="37"/>
      <c r="B68" s="37"/>
      <c r="C68" s="37"/>
      <c r="D68" s="37"/>
      <c r="E68" s="77"/>
      <c r="F68" s="37"/>
      <c r="G68" s="37"/>
      <c r="H68" s="37"/>
      <c r="I68" s="37"/>
      <c r="J68" s="37"/>
      <c r="K68" s="37"/>
      <c r="L68" s="37"/>
      <c r="M68" s="37"/>
      <c r="N68" s="37"/>
      <c r="O68" s="37"/>
      <c r="P68" s="37"/>
      <c r="Q68" s="37"/>
      <c r="R68" s="37"/>
      <c r="S68" s="37"/>
      <c r="T68" s="37"/>
      <c r="U68" s="37"/>
      <c r="V68" s="37"/>
      <c r="W68" s="37"/>
    </row>
    <row r="69" spans="1:23">
      <c r="A69" s="37"/>
      <c r="B69" s="37"/>
      <c r="C69" s="37"/>
      <c r="D69" s="37"/>
      <c r="E69" s="77"/>
      <c r="F69" s="37"/>
      <c r="G69" s="37"/>
      <c r="H69" s="37"/>
      <c r="I69" s="37"/>
      <c r="J69" s="37"/>
      <c r="K69" s="37"/>
      <c r="L69" s="37"/>
      <c r="M69" s="37"/>
      <c r="N69" s="37"/>
      <c r="O69" s="37"/>
      <c r="P69" s="37"/>
      <c r="Q69" s="37"/>
      <c r="R69" s="37"/>
      <c r="S69" s="37"/>
      <c r="T69" s="37"/>
      <c r="U69" s="37"/>
      <c r="V69" s="37"/>
      <c r="W69" s="37"/>
    </row>
    <row r="70" spans="1:23">
      <c r="A70" s="37"/>
      <c r="B70" s="37"/>
      <c r="C70" s="37"/>
      <c r="D70" s="37"/>
      <c r="E70" s="77"/>
      <c r="F70" s="37"/>
      <c r="G70" s="37"/>
      <c r="H70" s="37"/>
      <c r="I70" s="37"/>
      <c r="J70" s="37"/>
      <c r="K70" s="37"/>
      <c r="L70" s="37"/>
      <c r="M70" s="37"/>
      <c r="N70" s="37"/>
      <c r="O70" s="37"/>
      <c r="P70" s="37"/>
      <c r="Q70" s="37"/>
      <c r="R70" s="37"/>
      <c r="S70" s="37"/>
      <c r="T70" s="37"/>
      <c r="U70" s="37"/>
      <c r="V70" s="37"/>
      <c r="W70" s="37"/>
    </row>
    <row r="71" spans="1:23">
      <c r="A71" s="37"/>
      <c r="B71" s="37"/>
      <c r="C71" s="37"/>
      <c r="D71" s="37"/>
      <c r="E71" s="77"/>
      <c r="F71" s="37"/>
      <c r="G71" s="37"/>
      <c r="H71" s="37"/>
      <c r="I71" s="37"/>
      <c r="J71" s="37"/>
      <c r="K71" s="37"/>
      <c r="L71" s="37"/>
      <c r="M71" s="37"/>
      <c r="N71" s="37"/>
      <c r="O71" s="37"/>
      <c r="P71" s="37"/>
      <c r="Q71" s="37"/>
      <c r="R71" s="37"/>
      <c r="S71" s="37"/>
      <c r="T71" s="37"/>
      <c r="U71" s="37"/>
      <c r="V71" s="37"/>
      <c r="W71" s="37"/>
    </row>
    <row r="72" spans="1:23">
      <c r="A72" s="37"/>
      <c r="B72" s="37"/>
      <c r="C72" s="37"/>
      <c r="D72" s="37"/>
      <c r="E72" s="77"/>
      <c r="F72" s="37"/>
      <c r="G72" s="37"/>
      <c r="H72" s="37"/>
      <c r="I72" s="37"/>
      <c r="J72" s="37"/>
      <c r="K72" s="37"/>
      <c r="L72" s="37"/>
      <c r="M72" s="37"/>
      <c r="N72" s="37"/>
      <c r="O72" s="37"/>
      <c r="P72" s="37"/>
      <c r="Q72" s="37"/>
      <c r="R72" s="37"/>
      <c r="S72" s="37"/>
      <c r="T72" s="37"/>
      <c r="U72" s="37"/>
      <c r="V72" s="37"/>
      <c r="W72" s="37"/>
    </row>
    <row r="73" spans="1:23">
      <c r="A73" s="37"/>
      <c r="B73" s="37"/>
      <c r="C73" s="37"/>
      <c r="D73" s="37"/>
      <c r="E73" s="77"/>
      <c r="F73" s="37"/>
      <c r="G73" s="37"/>
      <c r="H73" s="37"/>
      <c r="I73" s="37"/>
      <c r="J73" s="37"/>
      <c r="K73" s="37"/>
      <c r="L73" s="37"/>
      <c r="M73" s="37"/>
      <c r="N73" s="37"/>
      <c r="O73" s="37"/>
      <c r="P73" s="37"/>
      <c r="Q73" s="37"/>
      <c r="R73" s="37"/>
      <c r="S73" s="37"/>
      <c r="T73" s="37"/>
      <c r="U73" s="37"/>
      <c r="V73" s="37"/>
      <c r="W73" s="37"/>
    </row>
    <row r="74" spans="1:23">
      <c r="A74" s="37"/>
      <c r="B74" s="37"/>
      <c r="C74" s="37"/>
      <c r="D74" s="37"/>
      <c r="E74" s="77"/>
      <c r="F74" s="37"/>
      <c r="G74" s="37"/>
      <c r="H74" s="37"/>
      <c r="I74" s="37"/>
      <c r="J74" s="37"/>
      <c r="K74" s="37"/>
      <c r="L74" s="37"/>
      <c r="M74" s="37"/>
      <c r="N74" s="37"/>
      <c r="O74" s="37"/>
      <c r="P74" s="37"/>
      <c r="Q74" s="37"/>
      <c r="R74" s="37"/>
      <c r="S74" s="37"/>
      <c r="T74" s="37"/>
      <c r="U74" s="37"/>
      <c r="V74" s="37"/>
      <c r="W74" s="37"/>
    </row>
    <row r="75" spans="1:23">
      <c r="A75" s="37"/>
      <c r="B75" s="37"/>
      <c r="C75" s="37"/>
      <c r="D75" s="37"/>
      <c r="E75" s="77"/>
      <c r="F75" s="37"/>
      <c r="G75" s="37"/>
      <c r="H75" s="37"/>
      <c r="I75" s="37"/>
      <c r="J75" s="37"/>
      <c r="K75" s="37"/>
      <c r="L75" s="37"/>
      <c r="M75" s="37"/>
      <c r="N75" s="37"/>
      <c r="O75" s="37"/>
      <c r="P75" s="37"/>
      <c r="Q75" s="37"/>
      <c r="R75" s="37"/>
      <c r="S75" s="37"/>
      <c r="T75" s="37"/>
      <c r="U75" s="37"/>
      <c r="V75" s="37"/>
      <c r="W75" s="37"/>
    </row>
    <row r="76" spans="1:23">
      <c r="A76" s="37"/>
      <c r="B76" s="37"/>
      <c r="C76" s="37"/>
      <c r="D76" s="37"/>
      <c r="E76" s="77"/>
      <c r="F76" s="37"/>
      <c r="G76" s="37"/>
      <c r="H76" s="37"/>
      <c r="I76" s="37"/>
      <c r="J76" s="37"/>
      <c r="K76" s="37"/>
      <c r="L76" s="37"/>
      <c r="M76" s="37"/>
      <c r="N76" s="37"/>
      <c r="O76" s="37"/>
      <c r="P76" s="37"/>
      <c r="Q76" s="37"/>
      <c r="R76" s="37"/>
      <c r="S76" s="37"/>
      <c r="T76" s="37"/>
      <c r="U76" s="37"/>
      <c r="V76" s="37"/>
      <c r="W76" s="37"/>
    </row>
    <row r="77" spans="1:23">
      <c r="A77" s="37"/>
      <c r="B77" s="37"/>
      <c r="C77" s="37"/>
      <c r="D77" s="37"/>
      <c r="E77" s="77"/>
      <c r="F77" s="37"/>
      <c r="G77" s="37"/>
      <c r="H77" s="37"/>
      <c r="I77" s="37"/>
      <c r="J77" s="37"/>
      <c r="K77" s="37"/>
      <c r="L77" s="37"/>
      <c r="M77" s="37"/>
      <c r="N77" s="37"/>
      <c r="O77" s="37"/>
      <c r="P77" s="37"/>
      <c r="Q77" s="37"/>
      <c r="R77" s="37"/>
      <c r="S77" s="37"/>
      <c r="T77" s="37"/>
      <c r="U77" s="37"/>
      <c r="V77" s="37"/>
      <c r="W77" s="37"/>
    </row>
    <row r="78" spans="1:23">
      <c r="A78" s="37"/>
      <c r="B78" s="37"/>
      <c r="C78" s="37"/>
      <c r="D78" s="37"/>
      <c r="E78" s="77"/>
      <c r="F78" s="37"/>
      <c r="G78" s="37"/>
      <c r="H78" s="37"/>
      <c r="I78" s="37"/>
      <c r="J78" s="37"/>
      <c r="K78" s="37"/>
      <c r="L78" s="37"/>
      <c r="M78" s="37"/>
      <c r="N78" s="37"/>
      <c r="O78" s="37"/>
      <c r="P78" s="37"/>
      <c r="Q78" s="37"/>
      <c r="R78" s="37"/>
      <c r="S78" s="37"/>
      <c r="T78" s="37"/>
      <c r="U78" s="37"/>
      <c r="V78" s="37"/>
      <c r="W78" s="37"/>
    </row>
    <row r="79" spans="1:23">
      <c r="A79" s="37"/>
      <c r="B79" s="37"/>
      <c r="C79" s="37"/>
      <c r="D79" s="37"/>
      <c r="E79" s="77"/>
      <c r="F79" s="37"/>
      <c r="G79" s="37"/>
      <c r="H79" s="37"/>
      <c r="I79" s="37"/>
      <c r="J79" s="37"/>
      <c r="K79" s="37"/>
      <c r="L79" s="37"/>
      <c r="M79" s="37"/>
      <c r="N79" s="37"/>
      <c r="O79" s="37"/>
      <c r="P79" s="37"/>
      <c r="Q79" s="37"/>
      <c r="R79" s="37"/>
      <c r="S79" s="37"/>
      <c r="T79" s="37"/>
      <c r="U79" s="37"/>
      <c r="V79" s="37"/>
      <c r="W79" s="37"/>
    </row>
    <row r="80" spans="1:23">
      <c r="A80" s="37"/>
      <c r="B80" s="37"/>
      <c r="C80" s="37"/>
      <c r="D80" s="37"/>
      <c r="E80" s="77"/>
      <c r="F80" s="37"/>
      <c r="G80" s="37"/>
      <c r="H80" s="37"/>
      <c r="I80" s="37"/>
      <c r="J80" s="37"/>
      <c r="K80" s="37"/>
      <c r="L80" s="37"/>
      <c r="M80" s="37"/>
      <c r="N80" s="37"/>
      <c r="O80" s="37"/>
      <c r="P80" s="37"/>
      <c r="Q80" s="37"/>
      <c r="R80" s="37"/>
      <c r="S80" s="37"/>
      <c r="T80" s="37"/>
      <c r="U80" s="37"/>
      <c r="V80" s="37"/>
      <c r="W80" s="37"/>
    </row>
    <row r="81" spans="1:23">
      <c r="A81" s="37"/>
      <c r="B81" s="37"/>
      <c r="C81" s="37"/>
      <c r="D81" s="37"/>
      <c r="E81" s="77"/>
      <c r="F81" s="37"/>
      <c r="G81" s="37"/>
      <c r="H81" s="37"/>
      <c r="I81" s="37"/>
      <c r="J81" s="37"/>
      <c r="K81" s="37"/>
      <c r="L81" s="37"/>
      <c r="M81" s="37"/>
      <c r="N81" s="37"/>
      <c r="O81" s="37"/>
      <c r="P81" s="37"/>
      <c r="Q81" s="37"/>
      <c r="R81" s="37"/>
      <c r="S81" s="37"/>
      <c r="T81" s="37"/>
      <c r="U81" s="37"/>
      <c r="V81" s="37"/>
      <c r="W81" s="37"/>
    </row>
    <row r="82" spans="1:23">
      <c r="A82" s="37"/>
      <c r="B82" s="37"/>
      <c r="C82" s="37"/>
      <c r="D82" s="37"/>
      <c r="E82" s="77"/>
      <c r="F82" s="37"/>
      <c r="G82" s="37"/>
      <c r="H82" s="37"/>
      <c r="I82" s="37"/>
      <c r="J82" s="37"/>
      <c r="K82" s="37"/>
      <c r="L82" s="37"/>
      <c r="M82" s="37"/>
      <c r="N82" s="37"/>
      <c r="O82" s="37"/>
      <c r="P82" s="37"/>
      <c r="Q82" s="37"/>
      <c r="R82" s="37"/>
      <c r="S82" s="37"/>
      <c r="T82" s="37"/>
      <c r="U82" s="37"/>
      <c r="V82" s="37"/>
      <c r="W82" s="37"/>
    </row>
    <row r="83" spans="1:23">
      <c r="A83" s="37"/>
      <c r="B83" s="37"/>
      <c r="C83" s="37"/>
      <c r="D83" s="37"/>
      <c r="E83" s="77"/>
      <c r="F83" s="37"/>
      <c r="G83" s="37"/>
      <c r="H83" s="37"/>
      <c r="I83" s="37"/>
      <c r="J83" s="37"/>
      <c r="K83" s="37"/>
      <c r="L83" s="37"/>
      <c r="M83" s="37"/>
      <c r="N83" s="37"/>
      <c r="O83" s="37"/>
      <c r="P83" s="37"/>
      <c r="Q83" s="37"/>
      <c r="R83" s="37"/>
      <c r="S83" s="37"/>
      <c r="T83" s="37"/>
      <c r="U83" s="37"/>
      <c r="V83" s="37"/>
      <c r="W83" s="37"/>
    </row>
    <row r="84" spans="1:23">
      <c r="A84" s="37"/>
      <c r="B84" s="37"/>
      <c r="C84" s="37"/>
      <c r="D84" s="37"/>
      <c r="E84" s="77"/>
      <c r="F84" s="37"/>
      <c r="G84" s="37"/>
      <c r="H84" s="37"/>
      <c r="I84" s="37"/>
      <c r="J84" s="37"/>
      <c r="K84" s="37"/>
      <c r="L84" s="37"/>
      <c r="M84" s="37"/>
      <c r="N84" s="37"/>
      <c r="O84" s="37"/>
      <c r="P84" s="37"/>
      <c r="Q84" s="37"/>
      <c r="R84" s="37"/>
      <c r="S84" s="37"/>
      <c r="T84" s="37"/>
      <c r="U84" s="37"/>
      <c r="V84" s="37"/>
      <c r="W84" s="37"/>
    </row>
    <row r="85" spans="1:23">
      <c r="A85" s="37"/>
      <c r="B85" s="37"/>
      <c r="C85" s="37"/>
      <c r="D85" s="37"/>
      <c r="E85" s="77"/>
      <c r="F85" s="37"/>
      <c r="G85" s="37"/>
      <c r="H85" s="37"/>
      <c r="I85" s="37"/>
      <c r="J85" s="37"/>
      <c r="K85" s="37"/>
      <c r="L85" s="37"/>
      <c r="M85" s="37"/>
      <c r="N85" s="37"/>
      <c r="O85" s="37"/>
      <c r="P85" s="37"/>
      <c r="Q85" s="37"/>
      <c r="R85" s="37"/>
      <c r="S85" s="37"/>
      <c r="T85" s="37"/>
      <c r="U85" s="37"/>
      <c r="V85" s="37"/>
      <c r="W85" s="37"/>
    </row>
    <row r="86" spans="1:23">
      <c r="A86" s="37"/>
      <c r="B86" s="37"/>
      <c r="C86" s="37"/>
      <c r="D86" s="37"/>
      <c r="E86" s="77"/>
      <c r="F86" s="37"/>
      <c r="G86" s="37"/>
      <c r="H86" s="37"/>
      <c r="I86" s="37"/>
      <c r="J86" s="37"/>
      <c r="K86" s="37"/>
      <c r="L86" s="37"/>
      <c r="M86" s="37"/>
      <c r="N86" s="37"/>
      <c r="O86" s="37"/>
      <c r="P86" s="37"/>
      <c r="Q86" s="37"/>
      <c r="R86" s="37"/>
      <c r="S86" s="37"/>
      <c r="T86" s="37"/>
      <c r="U86" s="37"/>
      <c r="V86" s="37"/>
      <c r="W86" s="37"/>
    </row>
    <row r="87" spans="1:23">
      <c r="A87" s="37"/>
      <c r="B87" s="37"/>
      <c r="C87" s="37"/>
      <c r="D87" s="37"/>
      <c r="E87" s="77"/>
      <c r="F87" s="37"/>
      <c r="G87" s="37"/>
      <c r="H87" s="37"/>
      <c r="I87" s="37"/>
      <c r="J87" s="37"/>
      <c r="K87" s="37"/>
      <c r="L87" s="37"/>
      <c r="M87" s="37"/>
      <c r="N87" s="37"/>
      <c r="O87" s="37"/>
      <c r="P87" s="37"/>
      <c r="Q87" s="37"/>
      <c r="R87" s="37"/>
      <c r="S87" s="37"/>
      <c r="T87" s="37"/>
      <c r="U87" s="37"/>
      <c r="V87" s="37"/>
      <c r="W87" s="37"/>
    </row>
    <row r="88" spans="1:23">
      <c r="A88" s="37"/>
      <c r="B88" s="37"/>
      <c r="C88" s="37"/>
      <c r="D88" s="37"/>
      <c r="E88" s="77"/>
      <c r="F88" s="37"/>
      <c r="G88" s="37"/>
      <c r="H88" s="37"/>
      <c r="I88" s="37"/>
      <c r="J88" s="37"/>
      <c r="K88" s="37"/>
      <c r="L88" s="37"/>
      <c r="M88" s="37"/>
      <c r="N88" s="37"/>
      <c r="O88" s="37"/>
      <c r="P88" s="37"/>
      <c r="Q88" s="37"/>
      <c r="R88" s="37"/>
      <c r="S88" s="37"/>
      <c r="T88" s="37"/>
      <c r="U88" s="37"/>
      <c r="V88" s="37"/>
      <c r="W88" s="37"/>
    </row>
    <row r="89" spans="1:23">
      <c r="A89" s="37"/>
      <c r="B89" s="37"/>
      <c r="C89" s="37"/>
      <c r="D89" s="37"/>
      <c r="E89" s="77"/>
      <c r="F89" s="37"/>
      <c r="G89" s="37"/>
      <c r="H89" s="37"/>
      <c r="I89" s="37"/>
      <c r="J89" s="37"/>
      <c r="K89" s="37"/>
      <c r="L89" s="37"/>
      <c r="M89" s="37"/>
      <c r="N89" s="37"/>
      <c r="O89" s="37"/>
      <c r="P89" s="37"/>
      <c r="Q89" s="37"/>
      <c r="R89" s="37"/>
      <c r="S89" s="37"/>
      <c r="T89" s="37"/>
      <c r="U89" s="37"/>
      <c r="V89" s="37"/>
      <c r="W89" s="37"/>
    </row>
    <row r="90" spans="1:23">
      <c r="A90" s="37"/>
      <c r="B90" s="37"/>
      <c r="C90" s="37"/>
      <c r="D90" s="37"/>
      <c r="E90" s="77"/>
      <c r="F90" s="37"/>
      <c r="G90" s="37"/>
      <c r="H90" s="37"/>
      <c r="I90" s="37"/>
      <c r="J90" s="37"/>
      <c r="K90" s="37"/>
      <c r="L90" s="37"/>
      <c r="M90" s="37"/>
      <c r="N90" s="37"/>
      <c r="O90" s="37"/>
      <c r="P90" s="37"/>
      <c r="Q90" s="37"/>
      <c r="R90" s="37"/>
      <c r="S90" s="37"/>
      <c r="T90" s="37"/>
      <c r="U90" s="37"/>
      <c r="V90" s="37"/>
      <c r="W90" s="37"/>
    </row>
    <row r="91" spans="1:23">
      <c r="A91" s="37"/>
      <c r="B91" s="37"/>
      <c r="C91" s="37"/>
      <c r="D91" s="37"/>
      <c r="E91" s="77"/>
      <c r="F91" s="37"/>
      <c r="G91" s="37"/>
      <c r="H91" s="37"/>
      <c r="I91" s="37"/>
      <c r="J91" s="37"/>
      <c r="K91" s="37"/>
      <c r="L91" s="37"/>
      <c r="M91" s="37"/>
      <c r="N91" s="37"/>
      <c r="O91" s="37"/>
      <c r="P91" s="37"/>
      <c r="Q91" s="37"/>
      <c r="R91" s="37"/>
      <c r="S91" s="37"/>
      <c r="T91" s="37"/>
      <c r="U91" s="37"/>
      <c r="V91" s="37"/>
      <c r="W91" s="37"/>
    </row>
    <row r="92" spans="1:23">
      <c r="A92" s="37"/>
      <c r="B92" s="37"/>
      <c r="C92" s="37"/>
      <c r="D92" s="37"/>
      <c r="E92" s="77"/>
      <c r="F92" s="37"/>
      <c r="G92" s="37"/>
      <c r="H92" s="37"/>
      <c r="I92" s="37"/>
      <c r="J92" s="37"/>
      <c r="K92" s="37"/>
      <c r="L92" s="37"/>
      <c r="M92" s="37"/>
      <c r="N92" s="37"/>
      <c r="O92" s="37"/>
      <c r="P92" s="37"/>
      <c r="Q92" s="37"/>
      <c r="R92" s="37"/>
      <c r="S92" s="37"/>
      <c r="T92" s="37"/>
      <c r="U92" s="37"/>
      <c r="V92" s="37"/>
      <c r="W92" s="37"/>
    </row>
    <row r="93" spans="1:23">
      <c r="A93" s="37"/>
      <c r="B93" s="37"/>
      <c r="C93" s="37"/>
      <c r="D93" s="37"/>
      <c r="E93" s="77"/>
      <c r="F93" s="37"/>
      <c r="G93" s="37"/>
      <c r="H93" s="37"/>
      <c r="I93" s="37"/>
      <c r="J93" s="37"/>
      <c r="K93" s="73"/>
      <c r="L93" s="37"/>
      <c r="M93" s="37"/>
      <c r="N93" s="37"/>
      <c r="O93" s="37"/>
      <c r="P93" s="37"/>
      <c r="Q93" s="37"/>
      <c r="R93" s="37"/>
      <c r="S93" s="37"/>
      <c r="T93" s="37"/>
      <c r="U93" s="37"/>
      <c r="V93" s="37"/>
      <c r="W93" s="37"/>
    </row>
    <row r="94" spans="1:23">
      <c r="A94" s="37"/>
      <c r="B94" s="37"/>
      <c r="C94" s="37"/>
      <c r="D94" s="37"/>
      <c r="E94" s="77"/>
      <c r="F94" s="77"/>
      <c r="G94" s="77"/>
      <c r="H94" s="77"/>
      <c r="I94" s="73"/>
      <c r="J94" s="73"/>
      <c r="K94" s="73"/>
      <c r="L94" s="73"/>
      <c r="M94" s="73"/>
      <c r="N94" s="37"/>
      <c r="O94" s="37"/>
      <c r="P94" s="37"/>
      <c r="Q94" s="37"/>
      <c r="R94" s="37"/>
      <c r="S94" s="37"/>
      <c r="T94" s="37"/>
      <c r="U94" s="37"/>
      <c r="V94" s="37"/>
      <c r="W94" s="37"/>
    </row>
    <row r="95" spans="1:23">
      <c r="A95" s="37"/>
      <c r="B95" s="37"/>
      <c r="C95" s="37"/>
      <c r="D95" s="37"/>
      <c r="E95" s="77"/>
      <c r="F95" s="77"/>
      <c r="G95" s="77"/>
      <c r="H95" s="77"/>
      <c r="I95" s="73"/>
      <c r="J95" s="73"/>
      <c r="L95" s="73"/>
      <c r="M95" s="73"/>
      <c r="N95" s="37"/>
      <c r="O95" s="37"/>
      <c r="P95" s="37"/>
      <c r="Q95" s="37"/>
    </row>
  </sheetData>
  <mergeCells count="3">
    <mergeCell ref="A2:M2"/>
    <mergeCell ref="H7:I7"/>
    <mergeCell ref="H20:I20"/>
  </mergeCells>
  <phoneticPr fontId="25"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worksheet>
</file>

<file path=xl/worksheets/sheet4.xml><?xml version="1.0" encoding="utf-8"?>
<worksheet xmlns="http://schemas.openxmlformats.org/spreadsheetml/2006/main" xmlns:r="http://schemas.openxmlformats.org/officeDocument/2006/relationships">
  <dimension ref="A1:D9"/>
  <sheetViews>
    <sheetView zoomScaleNormal="100" workbookViewId="0">
      <selection activeCell="D8" sqref="D8"/>
    </sheetView>
  </sheetViews>
  <sheetFormatPr baseColWidth="10" defaultColWidth="9.140625" defaultRowHeight="12.75"/>
  <cols>
    <col min="1" max="1" width="8.7109375" style="3" bestFit="1" customWidth="1"/>
    <col min="2" max="2" width="9.140625" style="81"/>
    <col min="3" max="3" width="56.28515625" style="82" bestFit="1" customWidth="1"/>
    <col min="4" max="4" width="24.5703125" style="83" customWidth="1"/>
    <col min="5" max="16384" width="9.140625" style="3"/>
  </cols>
  <sheetData>
    <row r="1" spans="1:4" ht="41.25" customHeight="1">
      <c r="A1" s="655" t="s">
        <v>482</v>
      </c>
      <c r="B1" s="655"/>
      <c r="C1" s="655"/>
      <c r="D1" s="655"/>
    </row>
    <row r="2" spans="1:4" ht="58.9" customHeight="1">
      <c r="A2" s="656" t="s">
        <v>108</v>
      </c>
      <c r="B2" s="656"/>
      <c r="C2" s="656"/>
      <c r="D2" s="656"/>
    </row>
    <row r="3" spans="1:4" ht="41.25" customHeight="1">
      <c r="A3" s="84"/>
      <c r="B3" s="85"/>
      <c r="C3" s="86"/>
      <c r="D3" s="87" t="s">
        <v>483</v>
      </c>
    </row>
    <row r="4" spans="1:4" ht="41.25" customHeight="1">
      <c r="A4" s="88" t="s">
        <v>109</v>
      </c>
      <c r="B4" s="89">
        <v>301</v>
      </c>
      <c r="C4" s="90" t="s">
        <v>110</v>
      </c>
      <c r="D4" s="91">
        <v>3650</v>
      </c>
    </row>
    <row r="5" spans="1:4" ht="41.25" customHeight="1">
      <c r="A5" s="92" t="s">
        <v>109</v>
      </c>
      <c r="B5" s="93">
        <v>311</v>
      </c>
      <c r="C5" s="94" t="s">
        <v>111</v>
      </c>
      <c r="D5" s="91">
        <v>8560</v>
      </c>
    </row>
    <row r="6" spans="1:4" ht="41.25" customHeight="1">
      <c r="A6" s="92" t="s">
        <v>109</v>
      </c>
      <c r="B6" s="93">
        <v>321</v>
      </c>
      <c r="C6" s="94" t="s">
        <v>112</v>
      </c>
      <c r="D6" s="91">
        <v>0</v>
      </c>
    </row>
    <row r="7" spans="1:4" ht="41.25" customHeight="1">
      <c r="A7" s="92" t="s">
        <v>109</v>
      </c>
      <c r="B7" s="93">
        <v>331</v>
      </c>
      <c r="C7" s="94" t="s">
        <v>113</v>
      </c>
      <c r="D7" s="91">
        <v>0</v>
      </c>
    </row>
    <row r="8" spans="1:4" ht="41.25" customHeight="1">
      <c r="A8" s="95" t="s">
        <v>109</v>
      </c>
      <c r="B8" s="96">
        <v>357</v>
      </c>
      <c r="C8" s="97" t="s">
        <v>114</v>
      </c>
      <c r="D8" s="91">
        <v>1500</v>
      </c>
    </row>
    <row r="9" spans="1:4" ht="41.25" customHeight="1">
      <c r="A9" s="657" t="s">
        <v>115</v>
      </c>
      <c r="B9" s="657"/>
      <c r="C9" s="657"/>
      <c r="D9" s="98">
        <f>SUM(D4:D8)</f>
        <v>13710</v>
      </c>
    </row>
  </sheetData>
  <mergeCells count="3">
    <mergeCell ref="A1:D1"/>
    <mergeCell ref="A2:D2"/>
    <mergeCell ref="A9:C9"/>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legacyDrawing r:id="rId3"/>
</worksheet>
</file>

<file path=xl/worksheets/sheet5.xml><?xml version="1.0" encoding="utf-8"?>
<worksheet xmlns="http://schemas.openxmlformats.org/spreadsheetml/2006/main" xmlns:r="http://schemas.openxmlformats.org/officeDocument/2006/relationships">
  <dimension ref="A1:X39"/>
  <sheetViews>
    <sheetView workbookViewId="0">
      <selection activeCell="F25" sqref="F25"/>
    </sheetView>
  </sheetViews>
  <sheetFormatPr baseColWidth="10" defaultRowHeight="12.75"/>
  <cols>
    <col min="1" max="1" width="21.42578125" style="460" customWidth="1"/>
    <col min="2" max="2" width="18.5703125" style="465" customWidth="1"/>
    <col min="3" max="7" width="18.5703125" style="466" customWidth="1"/>
    <col min="8" max="8" width="17.28515625" style="459" customWidth="1"/>
    <col min="9" max="9" width="15.140625" style="459" customWidth="1"/>
    <col min="10" max="10" width="19" style="459" customWidth="1"/>
    <col min="11" max="16384" width="11.42578125" style="460"/>
  </cols>
  <sheetData>
    <row r="1" spans="1:24" ht="132" customHeight="1" thickBot="1">
      <c r="A1" s="658" t="s">
        <v>450</v>
      </c>
      <c r="B1" s="659"/>
      <c r="C1" s="659"/>
      <c r="D1" s="659"/>
      <c r="E1" s="659"/>
      <c r="F1" s="659"/>
      <c r="G1" s="659"/>
      <c r="H1" s="660"/>
    </row>
    <row r="2" spans="1:24" ht="37.5" customHeight="1">
      <c r="A2" s="467" t="s">
        <v>439</v>
      </c>
      <c r="B2" s="468" t="s">
        <v>148</v>
      </c>
      <c r="C2" s="469" t="s">
        <v>440</v>
      </c>
      <c r="D2" s="469" t="s">
        <v>441</v>
      </c>
      <c r="E2" s="469" t="s">
        <v>442</v>
      </c>
      <c r="F2" s="469" t="s">
        <v>443</v>
      </c>
      <c r="G2" s="469" t="s">
        <v>444</v>
      </c>
      <c r="H2" s="474" t="s">
        <v>196</v>
      </c>
    </row>
    <row r="3" spans="1:24" ht="21" customHeight="1">
      <c r="A3" s="475" t="s">
        <v>445</v>
      </c>
      <c r="B3" s="470" t="s">
        <v>446</v>
      </c>
      <c r="C3" s="471">
        <v>15346.73</v>
      </c>
      <c r="D3" s="471">
        <v>0</v>
      </c>
      <c r="E3" s="471">
        <v>15346.73</v>
      </c>
      <c r="F3" s="471"/>
      <c r="G3" s="471">
        <v>15346.73</v>
      </c>
      <c r="H3" s="476"/>
      <c r="I3" s="464"/>
      <c r="J3" s="464"/>
      <c r="K3" s="461"/>
      <c r="L3" s="461"/>
      <c r="M3" s="461"/>
      <c r="N3" s="461"/>
      <c r="O3" s="461"/>
      <c r="P3" s="461"/>
      <c r="Q3" s="461"/>
      <c r="R3" s="461"/>
      <c r="S3" s="461"/>
      <c r="T3" s="461"/>
      <c r="U3" s="461"/>
      <c r="V3" s="461"/>
      <c r="W3" s="461"/>
      <c r="X3" s="461"/>
    </row>
    <row r="4" spans="1:24" ht="8.25" customHeight="1">
      <c r="A4" s="477"/>
      <c r="B4" s="470"/>
      <c r="C4" s="471"/>
      <c r="D4" s="471"/>
      <c r="E4" s="471"/>
      <c r="F4" s="471"/>
      <c r="G4" s="471"/>
      <c r="H4" s="476"/>
      <c r="I4" s="464"/>
      <c r="J4" s="464"/>
      <c r="K4" s="461"/>
      <c r="L4" s="461"/>
      <c r="M4" s="461"/>
      <c r="N4" s="461"/>
      <c r="O4" s="461"/>
      <c r="P4" s="461"/>
      <c r="Q4" s="461"/>
      <c r="R4" s="461"/>
      <c r="S4" s="461"/>
      <c r="T4" s="461"/>
      <c r="U4" s="461"/>
      <c r="V4" s="461"/>
      <c r="W4" s="461"/>
      <c r="X4" s="461"/>
    </row>
    <row r="5" spans="1:24" ht="8.25" customHeight="1">
      <c r="A5" s="477"/>
      <c r="B5" s="470"/>
      <c r="C5" s="471"/>
      <c r="D5" s="471"/>
      <c r="E5" s="471"/>
      <c r="F5" s="471"/>
      <c r="G5" s="471"/>
      <c r="H5" s="476"/>
      <c r="I5" s="464"/>
      <c r="J5" s="464"/>
      <c r="K5" s="461"/>
      <c r="L5" s="461"/>
      <c r="M5" s="461"/>
      <c r="N5" s="461"/>
      <c r="O5" s="461"/>
      <c r="P5" s="461"/>
      <c r="Q5" s="461"/>
      <c r="R5" s="461"/>
      <c r="S5" s="461"/>
      <c r="T5" s="461"/>
      <c r="U5" s="461"/>
      <c r="V5" s="461"/>
      <c r="W5" s="461"/>
      <c r="X5" s="461"/>
    </row>
    <row r="6" spans="1:24" ht="8.25" customHeight="1">
      <c r="A6" s="477"/>
      <c r="B6" s="470"/>
      <c r="C6" s="471"/>
      <c r="D6" s="471"/>
      <c r="E6" s="471"/>
      <c r="F6" s="471"/>
      <c r="G6" s="471"/>
      <c r="H6" s="476"/>
      <c r="I6" s="464"/>
      <c r="J6" s="464"/>
      <c r="K6" s="461"/>
      <c r="L6" s="461"/>
      <c r="M6" s="461"/>
      <c r="N6" s="461"/>
      <c r="O6" s="461"/>
      <c r="P6" s="461"/>
      <c r="Q6" s="461"/>
      <c r="R6" s="461"/>
      <c r="S6" s="461"/>
      <c r="T6" s="461"/>
      <c r="U6" s="461"/>
      <c r="V6" s="461"/>
      <c r="W6" s="461"/>
      <c r="X6" s="461"/>
    </row>
    <row r="7" spans="1:24" ht="8.25" customHeight="1">
      <c r="A7" s="477"/>
      <c r="B7" s="470"/>
      <c r="C7" s="471"/>
      <c r="D7" s="471"/>
      <c r="E7" s="471"/>
      <c r="F7" s="471"/>
      <c r="G7" s="471"/>
      <c r="H7" s="476"/>
      <c r="I7" s="464"/>
      <c r="J7" s="464"/>
      <c r="K7" s="461"/>
      <c r="L7" s="461"/>
      <c r="M7" s="461"/>
      <c r="N7" s="461"/>
      <c r="O7" s="461"/>
      <c r="P7" s="461"/>
      <c r="Q7" s="461"/>
      <c r="R7" s="461"/>
      <c r="S7" s="461"/>
      <c r="T7" s="461"/>
      <c r="U7" s="461"/>
      <c r="V7" s="461"/>
      <c r="W7" s="461"/>
      <c r="X7" s="461"/>
    </row>
    <row r="8" spans="1:24" ht="8.25" customHeight="1">
      <c r="A8" s="477"/>
      <c r="B8" s="470"/>
      <c r="C8" s="471"/>
      <c r="D8" s="471"/>
      <c r="E8" s="471"/>
      <c r="F8" s="471"/>
      <c r="G8" s="471"/>
      <c r="H8" s="476"/>
      <c r="I8" s="464"/>
      <c r="J8" s="464"/>
      <c r="K8" s="461"/>
      <c r="L8" s="461"/>
      <c r="M8" s="461"/>
      <c r="N8" s="461"/>
      <c r="O8" s="461"/>
      <c r="P8" s="461"/>
      <c r="Q8" s="461"/>
      <c r="R8" s="461"/>
      <c r="S8" s="461"/>
      <c r="T8" s="461"/>
      <c r="U8" s="461"/>
      <c r="V8" s="461"/>
      <c r="W8" s="461"/>
      <c r="X8" s="461"/>
    </row>
    <row r="9" spans="1:24" ht="8.25" customHeight="1">
      <c r="A9" s="477"/>
      <c r="B9" s="470"/>
      <c r="C9" s="471"/>
      <c r="D9" s="471"/>
      <c r="E9" s="471"/>
      <c r="F9" s="471"/>
      <c r="G9" s="471"/>
      <c r="H9" s="476"/>
      <c r="I9" s="464"/>
      <c r="J9" s="464"/>
      <c r="K9" s="461"/>
      <c r="L9" s="461"/>
      <c r="M9" s="461"/>
      <c r="N9" s="461"/>
      <c r="O9" s="461"/>
      <c r="P9" s="461"/>
      <c r="Q9" s="461"/>
      <c r="R9" s="461"/>
      <c r="S9" s="461"/>
      <c r="T9" s="461"/>
      <c r="U9" s="461"/>
      <c r="V9" s="461"/>
      <c r="W9" s="461"/>
      <c r="X9" s="461"/>
    </row>
    <row r="10" spans="1:24" ht="8.25" customHeight="1">
      <c r="A10" s="477"/>
      <c r="B10" s="470"/>
      <c r="C10" s="471"/>
      <c r="D10" s="471"/>
      <c r="E10" s="471"/>
      <c r="F10" s="471"/>
      <c r="G10" s="471"/>
      <c r="H10" s="476"/>
      <c r="I10" s="464"/>
      <c r="J10" s="464"/>
      <c r="K10" s="461"/>
      <c r="L10" s="461"/>
      <c r="M10" s="461"/>
      <c r="N10" s="461"/>
      <c r="O10" s="461"/>
      <c r="P10" s="461"/>
      <c r="Q10" s="461"/>
      <c r="R10" s="461"/>
      <c r="S10" s="461"/>
      <c r="T10" s="461"/>
      <c r="U10" s="461"/>
      <c r="V10" s="461"/>
      <c r="W10" s="461"/>
      <c r="X10" s="461"/>
    </row>
    <row r="11" spans="1:24" ht="8.25" customHeight="1">
      <c r="A11" s="477"/>
      <c r="B11" s="470"/>
      <c r="C11" s="471"/>
      <c r="D11" s="471"/>
      <c r="E11" s="471"/>
      <c r="F11" s="471"/>
      <c r="G11" s="471"/>
      <c r="H11" s="476"/>
      <c r="I11" s="464"/>
      <c r="J11" s="464"/>
      <c r="K11" s="461"/>
      <c r="L11" s="461"/>
      <c r="M11" s="461"/>
      <c r="N11" s="461"/>
      <c r="O11" s="461"/>
      <c r="P11" s="461"/>
      <c r="Q11" s="461"/>
      <c r="R11" s="461"/>
      <c r="S11" s="461"/>
      <c r="T11" s="461"/>
      <c r="U11" s="461"/>
      <c r="V11" s="461"/>
      <c r="W11" s="461"/>
      <c r="X11" s="461"/>
    </row>
    <row r="12" spans="1:24" ht="8.25" customHeight="1">
      <c r="A12" s="477"/>
      <c r="B12" s="470"/>
      <c r="C12" s="471"/>
      <c r="D12" s="471"/>
      <c r="E12" s="471"/>
      <c r="F12" s="471"/>
      <c r="G12" s="471"/>
      <c r="H12" s="476"/>
      <c r="I12" s="464"/>
      <c r="J12" s="464"/>
      <c r="K12" s="461"/>
      <c r="L12" s="461"/>
      <c r="M12" s="461"/>
      <c r="N12" s="461"/>
      <c r="O12" s="461"/>
      <c r="P12" s="461"/>
      <c r="Q12" s="461"/>
      <c r="R12" s="461"/>
      <c r="S12" s="461"/>
      <c r="T12" s="461"/>
      <c r="U12" s="461"/>
      <c r="V12" s="461"/>
      <c r="W12" s="461"/>
      <c r="X12" s="461"/>
    </row>
    <row r="13" spans="1:24" ht="8.25" customHeight="1">
      <c r="A13" s="477"/>
      <c r="B13" s="470"/>
      <c r="C13" s="471"/>
      <c r="D13" s="471"/>
      <c r="E13" s="471"/>
      <c r="F13" s="471"/>
      <c r="G13" s="471"/>
      <c r="H13" s="476"/>
      <c r="I13" s="464"/>
      <c r="J13" s="464"/>
      <c r="K13" s="461"/>
      <c r="L13" s="461"/>
      <c r="M13" s="461"/>
      <c r="N13" s="461"/>
      <c r="O13" s="461"/>
      <c r="P13" s="461"/>
      <c r="Q13" s="461"/>
      <c r="R13" s="461"/>
      <c r="S13" s="461"/>
      <c r="T13" s="461"/>
      <c r="U13" s="461"/>
      <c r="V13" s="461"/>
      <c r="W13" s="461"/>
      <c r="X13" s="461"/>
    </row>
    <row r="14" spans="1:24" ht="8.25" customHeight="1">
      <c r="A14" s="477"/>
      <c r="B14" s="470"/>
      <c r="C14" s="471"/>
      <c r="D14" s="471"/>
      <c r="E14" s="471"/>
      <c r="F14" s="471"/>
      <c r="G14" s="471"/>
      <c r="H14" s="476"/>
      <c r="I14" s="464"/>
      <c r="J14" s="464"/>
      <c r="K14" s="461"/>
      <c r="L14" s="461"/>
      <c r="M14" s="461"/>
      <c r="N14" s="461"/>
      <c r="O14" s="461"/>
      <c r="P14" s="461"/>
      <c r="Q14" s="461"/>
      <c r="R14" s="461"/>
      <c r="S14" s="461"/>
      <c r="T14" s="461"/>
      <c r="U14" s="461"/>
      <c r="V14" s="461"/>
      <c r="W14" s="461"/>
      <c r="X14" s="461"/>
    </row>
    <row r="15" spans="1:24" ht="8.25" customHeight="1">
      <c r="A15" s="477"/>
      <c r="B15" s="470"/>
      <c r="C15" s="471"/>
      <c r="D15" s="471"/>
      <c r="E15" s="471"/>
      <c r="F15" s="471"/>
      <c r="G15" s="471"/>
      <c r="H15" s="476"/>
      <c r="I15" s="464"/>
      <c r="J15" s="464"/>
      <c r="K15" s="461"/>
      <c r="L15" s="461"/>
      <c r="M15" s="461"/>
      <c r="N15" s="461"/>
      <c r="O15" s="461"/>
      <c r="P15" s="461"/>
      <c r="Q15" s="461"/>
      <c r="R15" s="461"/>
      <c r="S15" s="461"/>
      <c r="T15" s="461"/>
      <c r="U15" s="461"/>
      <c r="V15" s="461"/>
      <c r="W15" s="461"/>
      <c r="X15" s="461"/>
    </row>
    <row r="16" spans="1:24" ht="8.25" customHeight="1">
      <c r="A16" s="477"/>
      <c r="B16" s="470"/>
      <c r="C16" s="471"/>
      <c r="D16" s="471"/>
      <c r="E16" s="471"/>
      <c r="F16" s="471"/>
      <c r="G16" s="471"/>
      <c r="H16" s="476"/>
      <c r="I16" s="464"/>
      <c r="J16" s="464"/>
      <c r="K16" s="461"/>
      <c r="L16" s="461"/>
      <c r="M16" s="461"/>
      <c r="N16" s="461"/>
      <c r="O16" s="461"/>
      <c r="P16" s="461"/>
      <c r="Q16" s="461"/>
      <c r="R16" s="461"/>
      <c r="S16" s="461"/>
      <c r="T16" s="461"/>
      <c r="U16" s="461"/>
      <c r="V16" s="461"/>
      <c r="W16" s="461"/>
      <c r="X16" s="461"/>
    </row>
    <row r="17" spans="1:24" ht="8.25" customHeight="1">
      <c r="A17" s="477"/>
      <c r="B17" s="470"/>
      <c r="C17" s="471"/>
      <c r="D17" s="471"/>
      <c r="E17" s="471"/>
      <c r="F17" s="471"/>
      <c r="G17" s="471"/>
      <c r="H17" s="476"/>
      <c r="I17" s="464"/>
      <c r="J17" s="464"/>
      <c r="K17" s="461"/>
      <c r="L17" s="461"/>
      <c r="M17" s="461"/>
      <c r="N17" s="461"/>
      <c r="O17" s="461"/>
      <c r="P17" s="461"/>
      <c r="Q17" s="461"/>
      <c r="R17" s="461"/>
      <c r="S17" s="461"/>
      <c r="T17" s="461"/>
      <c r="U17" s="461"/>
      <c r="V17" s="461"/>
      <c r="W17" s="461"/>
      <c r="X17" s="461"/>
    </row>
    <row r="18" spans="1:24" ht="8.25" customHeight="1">
      <c r="A18" s="477"/>
      <c r="B18" s="470"/>
      <c r="C18" s="471"/>
      <c r="D18" s="471"/>
      <c r="E18" s="471"/>
      <c r="F18" s="471"/>
      <c r="G18" s="471"/>
      <c r="H18" s="476"/>
      <c r="I18" s="464"/>
      <c r="J18" s="464"/>
      <c r="K18" s="461"/>
      <c r="L18" s="461"/>
      <c r="M18" s="461"/>
      <c r="N18" s="461"/>
      <c r="O18" s="461"/>
      <c r="P18" s="461"/>
      <c r="Q18" s="461"/>
      <c r="R18" s="461"/>
      <c r="S18" s="461"/>
      <c r="T18" s="461"/>
      <c r="U18" s="461"/>
      <c r="V18" s="461"/>
      <c r="W18" s="461"/>
      <c r="X18" s="461"/>
    </row>
    <row r="19" spans="1:24" ht="8.25" customHeight="1">
      <c r="A19" s="477"/>
      <c r="B19" s="470"/>
      <c r="C19" s="471"/>
      <c r="D19" s="471"/>
      <c r="E19" s="471"/>
      <c r="F19" s="471"/>
      <c r="G19" s="471"/>
      <c r="H19" s="476"/>
      <c r="I19" s="464"/>
      <c r="J19" s="464"/>
      <c r="K19" s="461"/>
      <c r="L19" s="461"/>
      <c r="M19" s="461"/>
      <c r="N19" s="461"/>
      <c r="O19" s="461"/>
      <c r="P19" s="461"/>
      <c r="Q19" s="461"/>
      <c r="R19" s="461"/>
      <c r="S19" s="461"/>
      <c r="T19" s="461"/>
      <c r="U19" s="461"/>
      <c r="V19" s="461"/>
      <c r="W19" s="461"/>
      <c r="X19" s="461"/>
    </row>
    <row r="20" spans="1:24" ht="8.25" customHeight="1">
      <c r="A20" s="477"/>
      <c r="B20" s="470"/>
      <c r="C20" s="471"/>
      <c r="D20" s="471"/>
      <c r="E20" s="471"/>
      <c r="F20" s="471"/>
      <c r="G20" s="471"/>
      <c r="H20" s="476"/>
      <c r="I20" s="464"/>
      <c r="J20" s="464"/>
      <c r="K20" s="461"/>
      <c r="L20" s="461"/>
      <c r="M20" s="461"/>
      <c r="N20" s="461"/>
      <c r="O20" s="461"/>
      <c r="P20" s="461"/>
      <c r="Q20" s="461"/>
      <c r="R20" s="461"/>
      <c r="S20" s="461"/>
      <c r="T20" s="461"/>
      <c r="U20" s="461"/>
      <c r="V20" s="461"/>
      <c r="W20" s="461"/>
      <c r="X20" s="461"/>
    </row>
    <row r="21" spans="1:24" ht="8.25" customHeight="1">
      <c r="A21" s="477"/>
      <c r="B21" s="470"/>
      <c r="C21" s="471"/>
      <c r="D21" s="471"/>
      <c r="E21" s="471"/>
      <c r="F21" s="471"/>
      <c r="G21" s="471"/>
      <c r="H21" s="476"/>
      <c r="I21" s="464"/>
      <c r="J21" s="464"/>
      <c r="K21" s="461"/>
      <c r="L21" s="461"/>
      <c r="M21" s="461"/>
      <c r="N21" s="461"/>
      <c r="O21" s="461"/>
      <c r="P21" s="461"/>
      <c r="Q21" s="461"/>
      <c r="R21" s="461"/>
      <c r="S21" s="461"/>
      <c r="T21" s="461"/>
      <c r="U21" s="461"/>
      <c r="V21" s="461"/>
      <c r="W21" s="461"/>
      <c r="X21" s="461"/>
    </row>
    <row r="22" spans="1:24" ht="8.25" customHeight="1">
      <c r="A22" s="477"/>
      <c r="B22" s="470"/>
      <c r="C22" s="471"/>
      <c r="D22" s="471"/>
      <c r="E22" s="471"/>
      <c r="F22" s="471"/>
      <c r="G22" s="471"/>
      <c r="H22" s="476"/>
      <c r="I22" s="464"/>
      <c r="J22" s="464"/>
      <c r="K22" s="461"/>
      <c r="L22" s="461"/>
      <c r="M22" s="461"/>
      <c r="N22" s="461"/>
      <c r="O22" s="461"/>
      <c r="P22" s="461"/>
      <c r="Q22" s="461"/>
      <c r="R22" s="461"/>
      <c r="S22" s="461"/>
      <c r="T22" s="461"/>
      <c r="U22" s="461"/>
      <c r="V22" s="461"/>
      <c r="W22" s="461"/>
      <c r="X22" s="461"/>
    </row>
    <row r="23" spans="1:24" ht="8.25" customHeight="1">
      <c r="A23" s="477"/>
      <c r="B23" s="470"/>
      <c r="C23" s="471"/>
      <c r="D23" s="471"/>
      <c r="E23" s="471"/>
      <c r="F23" s="471"/>
      <c r="G23" s="471"/>
      <c r="H23" s="476"/>
      <c r="I23" s="464"/>
      <c r="J23" s="464"/>
      <c r="K23" s="461"/>
      <c r="L23" s="461"/>
      <c r="M23" s="461"/>
      <c r="N23" s="461"/>
      <c r="O23" s="461"/>
      <c r="P23" s="461"/>
      <c r="Q23" s="461"/>
      <c r="R23" s="461"/>
      <c r="S23" s="461"/>
      <c r="T23" s="461"/>
      <c r="U23" s="461"/>
      <c r="V23" s="461"/>
      <c r="W23" s="461"/>
      <c r="X23" s="461"/>
    </row>
    <row r="24" spans="1:24" ht="8.25" customHeight="1">
      <c r="A24" s="477"/>
      <c r="B24" s="470"/>
      <c r="C24" s="471"/>
      <c r="D24" s="471"/>
      <c r="E24" s="471"/>
      <c r="F24" s="471"/>
      <c r="G24" s="471"/>
      <c r="H24" s="476"/>
      <c r="I24" s="464"/>
      <c r="J24" s="464"/>
      <c r="K24" s="461"/>
      <c r="L24" s="461"/>
      <c r="M24" s="461"/>
      <c r="N24" s="461"/>
      <c r="O24" s="461"/>
      <c r="P24" s="461"/>
      <c r="Q24" s="461"/>
      <c r="R24" s="461"/>
      <c r="S24" s="461"/>
      <c r="T24" s="461"/>
      <c r="U24" s="461"/>
      <c r="V24" s="461"/>
      <c r="W24" s="461"/>
      <c r="X24" s="461"/>
    </row>
    <row r="25" spans="1:24" ht="21" customHeight="1" thickBot="1">
      <c r="A25" s="661" t="s">
        <v>116</v>
      </c>
      <c r="B25" s="662"/>
      <c r="C25" s="478">
        <f>SUM(C3:C24)</f>
        <v>15346.73</v>
      </c>
      <c r="D25" s="478">
        <f>SUM(D3:D24)</f>
        <v>0</v>
      </c>
      <c r="E25" s="478">
        <f>SUM(E3:E24)</f>
        <v>15346.73</v>
      </c>
      <c r="F25" s="478">
        <f>SUM(F3:F24)</f>
        <v>0</v>
      </c>
      <c r="G25" s="478">
        <f>SUM(G3:G24)</f>
        <v>15346.73</v>
      </c>
      <c r="H25" s="479"/>
      <c r="I25" s="464"/>
      <c r="J25" s="464"/>
      <c r="K25" s="461"/>
      <c r="L25" s="461"/>
      <c r="M25" s="461"/>
      <c r="N25" s="461"/>
      <c r="O25" s="461"/>
      <c r="P25" s="461"/>
      <c r="Q25" s="461"/>
      <c r="R25" s="461"/>
      <c r="S25" s="461"/>
      <c r="T25" s="461"/>
      <c r="U25" s="461"/>
      <c r="V25" s="461"/>
      <c r="W25" s="461"/>
      <c r="X25" s="461"/>
    </row>
    <row r="26" spans="1:24" ht="21" customHeight="1">
      <c r="A26" s="667"/>
      <c r="B26" s="668"/>
      <c r="C26" s="668"/>
      <c r="D26" s="668"/>
      <c r="E26" s="668"/>
      <c r="F26" s="668"/>
      <c r="G26" s="668"/>
      <c r="H26" s="669"/>
      <c r="I26" s="464"/>
      <c r="J26" s="464"/>
      <c r="K26" s="461"/>
      <c r="L26" s="461"/>
      <c r="M26" s="461"/>
      <c r="N26" s="461"/>
      <c r="O26" s="461"/>
      <c r="P26" s="461"/>
      <c r="Q26" s="461"/>
      <c r="R26" s="461"/>
      <c r="S26" s="461"/>
      <c r="T26" s="461"/>
      <c r="U26" s="461"/>
      <c r="V26" s="461"/>
      <c r="W26" s="461"/>
      <c r="X26" s="461"/>
    </row>
    <row r="27" spans="1:24" ht="288.75" customHeight="1">
      <c r="A27" s="663" t="s">
        <v>448</v>
      </c>
      <c r="B27" s="664"/>
      <c r="C27" s="664"/>
      <c r="D27" s="665"/>
      <c r="E27" s="480">
        <f>D25-E25</f>
        <v>-15346.73</v>
      </c>
      <c r="F27" s="666" t="s">
        <v>460</v>
      </c>
      <c r="G27" s="666"/>
      <c r="H27" s="666"/>
      <c r="I27" s="464"/>
      <c r="J27" s="464"/>
      <c r="K27" s="461"/>
      <c r="L27" s="461"/>
      <c r="M27" s="461"/>
      <c r="N27" s="461"/>
      <c r="O27" s="461"/>
      <c r="P27" s="461"/>
      <c r="Q27" s="461"/>
      <c r="R27" s="461"/>
      <c r="S27" s="461"/>
      <c r="T27" s="461"/>
      <c r="U27" s="461"/>
      <c r="V27" s="461"/>
      <c r="W27" s="461"/>
      <c r="X27" s="461"/>
    </row>
    <row r="28" spans="1:24">
      <c r="A28" s="461"/>
      <c r="B28" s="462"/>
      <c r="C28" s="463"/>
      <c r="D28" s="463"/>
      <c r="E28" s="463"/>
      <c r="F28" s="463"/>
      <c r="G28" s="463"/>
      <c r="H28" s="464"/>
      <c r="I28" s="464"/>
      <c r="J28" s="464"/>
      <c r="K28" s="461"/>
      <c r="L28" s="461"/>
      <c r="M28" s="461"/>
      <c r="N28" s="461"/>
      <c r="O28" s="461"/>
      <c r="P28" s="461"/>
      <c r="Q28" s="461"/>
      <c r="R28" s="461"/>
      <c r="S28" s="461"/>
      <c r="T28" s="461"/>
      <c r="U28" s="461"/>
      <c r="V28" s="461"/>
      <c r="W28" s="461"/>
      <c r="X28" s="461"/>
    </row>
    <row r="29" spans="1:24">
      <c r="A29" s="461"/>
      <c r="B29" s="462"/>
      <c r="C29" s="463"/>
      <c r="D29" s="463"/>
      <c r="E29" s="463"/>
      <c r="F29" s="463"/>
      <c r="G29" s="463"/>
      <c r="H29" s="464"/>
      <c r="I29" s="464"/>
      <c r="J29" s="464"/>
      <c r="K29" s="461"/>
      <c r="L29" s="461"/>
      <c r="M29" s="461"/>
      <c r="N29" s="461"/>
      <c r="O29" s="461"/>
      <c r="P29" s="461"/>
      <c r="Q29" s="461"/>
      <c r="R29" s="461"/>
      <c r="S29" s="461"/>
      <c r="T29" s="461"/>
      <c r="U29" s="461"/>
      <c r="V29" s="461"/>
      <c r="W29" s="461"/>
      <c r="X29" s="461"/>
    </row>
    <row r="30" spans="1:24">
      <c r="A30" s="461"/>
      <c r="B30" s="462"/>
      <c r="C30" s="463"/>
      <c r="D30" s="463"/>
      <c r="E30" s="463"/>
      <c r="F30" s="463"/>
      <c r="G30" s="463"/>
      <c r="H30" s="464"/>
      <c r="I30" s="464"/>
      <c r="J30" s="464"/>
      <c r="K30" s="461"/>
      <c r="L30" s="461"/>
      <c r="M30" s="461"/>
      <c r="N30" s="461"/>
      <c r="O30" s="461"/>
      <c r="P30" s="461"/>
      <c r="Q30" s="461"/>
      <c r="R30" s="461"/>
      <c r="S30" s="461"/>
      <c r="T30" s="461"/>
      <c r="U30" s="461"/>
      <c r="V30" s="461"/>
      <c r="W30" s="461"/>
      <c r="X30" s="461"/>
    </row>
    <row r="31" spans="1:24">
      <c r="A31" s="461"/>
      <c r="B31" s="462"/>
      <c r="C31" s="463"/>
      <c r="D31" s="463"/>
      <c r="E31" s="463"/>
      <c r="F31" s="463"/>
      <c r="G31" s="463"/>
      <c r="H31" s="464"/>
      <c r="I31" s="464"/>
      <c r="J31" s="464"/>
      <c r="K31" s="461"/>
      <c r="L31" s="461"/>
      <c r="M31" s="461"/>
      <c r="N31" s="461"/>
      <c r="O31" s="461"/>
      <c r="P31" s="461"/>
      <c r="Q31" s="461"/>
      <c r="R31" s="461"/>
      <c r="S31" s="461"/>
      <c r="T31" s="461"/>
      <c r="U31" s="461"/>
      <c r="V31" s="461"/>
      <c r="W31" s="461"/>
      <c r="X31" s="461"/>
    </row>
    <row r="32" spans="1:24">
      <c r="A32" s="461"/>
      <c r="B32" s="462"/>
      <c r="C32" s="463"/>
      <c r="D32" s="463"/>
      <c r="E32" s="463"/>
      <c r="F32" s="463"/>
      <c r="G32" s="463"/>
      <c r="H32" s="464"/>
      <c r="I32" s="464"/>
      <c r="J32" s="464"/>
      <c r="K32" s="461"/>
      <c r="L32" s="461"/>
      <c r="M32" s="461"/>
      <c r="N32" s="461"/>
      <c r="O32" s="461"/>
      <c r="P32" s="461"/>
      <c r="Q32" s="461"/>
      <c r="R32" s="461"/>
      <c r="S32" s="461"/>
      <c r="T32" s="461"/>
      <c r="U32" s="461"/>
      <c r="V32" s="461"/>
      <c r="W32" s="461"/>
      <c r="X32" s="461"/>
    </row>
    <row r="33" spans="1:24">
      <c r="A33" s="461"/>
      <c r="B33" s="462"/>
      <c r="C33" s="463"/>
      <c r="D33" s="463"/>
      <c r="E33" s="463"/>
      <c r="F33" s="463"/>
      <c r="G33" s="463"/>
      <c r="H33" s="464"/>
      <c r="I33" s="464"/>
      <c r="J33" s="464"/>
      <c r="K33" s="461"/>
      <c r="L33" s="461"/>
      <c r="M33" s="461"/>
      <c r="N33" s="461"/>
      <c r="O33" s="461"/>
      <c r="P33" s="461"/>
      <c r="Q33" s="461"/>
      <c r="R33" s="461"/>
      <c r="S33" s="461"/>
      <c r="T33" s="461"/>
      <c r="U33" s="461"/>
      <c r="V33" s="461"/>
      <c r="W33" s="461"/>
      <c r="X33" s="461"/>
    </row>
    <row r="34" spans="1:24">
      <c r="A34" s="461"/>
      <c r="B34" s="462"/>
      <c r="C34" s="463"/>
      <c r="D34" s="463"/>
      <c r="E34" s="463"/>
      <c r="F34" s="463"/>
      <c r="G34" s="463"/>
      <c r="H34" s="464"/>
      <c r="I34" s="464"/>
      <c r="J34" s="464"/>
      <c r="K34" s="461"/>
      <c r="L34" s="461"/>
      <c r="M34" s="461"/>
      <c r="N34" s="461"/>
      <c r="O34" s="461"/>
      <c r="P34" s="461"/>
      <c r="Q34" s="461"/>
      <c r="R34" s="461"/>
      <c r="S34" s="461"/>
      <c r="T34" s="461"/>
      <c r="U34" s="461"/>
      <c r="V34" s="461"/>
      <c r="W34" s="461"/>
      <c r="X34" s="461"/>
    </row>
    <row r="35" spans="1:24">
      <c r="A35" s="461"/>
      <c r="B35" s="462"/>
      <c r="C35" s="463"/>
      <c r="D35" s="463"/>
      <c r="E35" s="463"/>
      <c r="F35" s="463"/>
      <c r="G35" s="463"/>
      <c r="H35" s="464"/>
      <c r="I35" s="464"/>
      <c r="J35" s="464"/>
      <c r="K35" s="461"/>
      <c r="L35" s="461"/>
      <c r="M35" s="461"/>
      <c r="N35" s="461"/>
      <c r="O35" s="461"/>
      <c r="P35" s="461"/>
      <c r="Q35" s="461"/>
      <c r="R35" s="461"/>
      <c r="S35" s="461"/>
      <c r="T35" s="461"/>
      <c r="U35" s="461"/>
      <c r="V35" s="461"/>
      <c r="W35" s="461"/>
      <c r="X35" s="461"/>
    </row>
    <row r="36" spans="1:24">
      <c r="A36" s="461"/>
      <c r="B36" s="462"/>
      <c r="C36" s="463"/>
      <c r="D36" s="463"/>
      <c r="E36" s="463"/>
      <c r="F36" s="463"/>
      <c r="G36" s="463"/>
      <c r="H36" s="464"/>
      <c r="I36" s="464"/>
      <c r="J36" s="464"/>
      <c r="K36" s="461"/>
      <c r="L36" s="461"/>
      <c r="M36" s="461"/>
      <c r="N36" s="461"/>
      <c r="O36" s="461"/>
      <c r="P36" s="461"/>
      <c r="Q36" s="461"/>
      <c r="R36" s="461"/>
      <c r="S36" s="461"/>
      <c r="T36" s="461"/>
      <c r="U36" s="461"/>
      <c r="V36" s="461"/>
      <c r="W36" s="461"/>
      <c r="X36" s="461"/>
    </row>
    <row r="37" spans="1:24">
      <c r="A37" s="461"/>
      <c r="B37" s="462"/>
      <c r="C37" s="463"/>
      <c r="D37" s="463"/>
      <c r="E37" s="463"/>
      <c r="F37" s="463"/>
      <c r="G37" s="463"/>
      <c r="H37" s="464"/>
      <c r="I37" s="464"/>
      <c r="J37" s="464"/>
      <c r="K37" s="461"/>
      <c r="L37" s="461"/>
      <c r="M37" s="461"/>
      <c r="N37" s="461"/>
      <c r="O37" s="461"/>
      <c r="P37" s="461"/>
      <c r="Q37" s="461"/>
      <c r="R37" s="461"/>
      <c r="S37" s="461"/>
      <c r="T37" s="461"/>
      <c r="U37" s="461"/>
      <c r="V37" s="461"/>
      <c r="W37" s="461"/>
      <c r="X37" s="461"/>
    </row>
    <row r="38" spans="1:24">
      <c r="A38" s="461"/>
      <c r="B38" s="462"/>
      <c r="C38" s="463"/>
      <c r="D38" s="463"/>
      <c r="E38" s="463"/>
      <c r="F38" s="463"/>
      <c r="G38" s="463"/>
      <c r="H38" s="464"/>
      <c r="I38" s="464"/>
      <c r="J38" s="464"/>
      <c r="K38" s="461"/>
      <c r="L38" s="461"/>
      <c r="M38" s="461"/>
      <c r="N38" s="461"/>
      <c r="O38" s="461"/>
      <c r="P38" s="461"/>
      <c r="Q38" s="461"/>
      <c r="R38" s="461"/>
      <c r="S38" s="461"/>
      <c r="T38" s="461"/>
      <c r="U38" s="461"/>
      <c r="V38" s="461"/>
      <c r="W38" s="461"/>
      <c r="X38" s="461"/>
    </row>
    <row r="39" spans="1:24">
      <c r="A39" s="461"/>
      <c r="B39" s="462"/>
      <c r="C39" s="463"/>
      <c r="D39" s="463"/>
      <c r="E39" s="463"/>
      <c r="F39" s="463"/>
      <c r="G39" s="463"/>
      <c r="H39" s="464"/>
      <c r="I39" s="464"/>
      <c r="J39" s="464"/>
      <c r="K39" s="461"/>
      <c r="L39" s="461"/>
      <c r="M39" s="461"/>
      <c r="N39" s="461"/>
      <c r="O39" s="461"/>
      <c r="P39" s="461"/>
      <c r="Q39" s="461"/>
      <c r="R39" s="461"/>
      <c r="S39" s="461"/>
      <c r="T39" s="461"/>
      <c r="U39" s="461"/>
      <c r="V39" s="461"/>
      <c r="W39" s="461"/>
      <c r="X39" s="461"/>
    </row>
  </sheetData>
  <mergeCells count="5">
    <mergeCell ref="A1:H1"/>
    <mergeCell ref="A25:B25"/>
    <mergeCell ref="A27:D27"/>
    <mergeCell ref="F27:H27"/>
    <mergeCell ref="A26:H26"/>
  </mergeCells>
  <phoneticPr fontId="2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7" tint="-0.249977111117893"/>
  </sheetPr>
  <dimension ref="A1:I18"/>
  <sheetViews>
    <sheetView topLeftCell="A7" zoomScale="85" zoomScaleNormal="85" workbookViewId="0">
      <selection activeCell="I15" sqref="I15"/>
    </sheetView>
  </sheetViews>
  <sheetFormatPr baseColWidth="10" defaultColWidth="9.140625" defaultRowHeight="12.75"/>
  <cols>
    <col min="1" max="2" width="22.42578125" style="3" customWidth="1"/>
    <col min="3" max="3" width="3.7109375" style="3" customWidth="1"/>
    <col min="4" max="4" width="11.42578125" style="3" customWidth="1"/>
    <col min="5" max="5" width="13.7109375" style="3" customWidth="1"/>
    <col min="6" max="6" width="13.28515625" style="3" bestFit="1" customWidth="1"/>
    <col min="7" max="7" width="12.7109375" style="3" customWidth="1"/>
    <col min="8" max="9" width="16.5703125" style="3" customWidth="1"/>
    <col min="10" max="10" width="9.140625" style="3"/>
    <col min="11" max="11" width="9.42578125" style="3" customWidth="1"/>
    <col min="12" max="14" width="9.140625" style="3"/>
    <col min="15" max="15" width="3.140625" style="3" customWidth="1"/>
    <col min="16" max="16384" width="9.140625" style="3"/>
  </cols>
  <sheetData>
    <row r="1" spans="1:9" ht="65.25" customHeight="1" thickBot="1">
      <c r="A1" s="670" t="s">
        <v>438</v>
      </c>
      <c r="B1" s="671"/>
      <c r="C1" s="671"/>
      <c r="D1" s="671"/>
      <c r="E1" s="671"/>
      <c r="F1" s="671"/>
      <c r="G1" s="671"/>
      <c r="H1" s="671"/>
      <c r="I1" s="672"/>
    </row>
    <row r="2" spans="1:9" ht="18.75" customHeight="1" thickBot="1">
      <c r="A2" s="673"/>
      <c r="B2" s="674"/>
      <c r="C2" s="674"/>
      <c r="D2" s="674"/>
      <c r="E2" s="674"/>
      <c r="F2" s="674"/>
      <c r="G2" s="674"/>
      <c r="H2" s="674"/>
      <c r="I2" s="675"/>
    </row>
    <row r="3" spans="1:9" ht="47.25" customHeight="1" thickBot="1">
      <c r="A3" s="680" t="s">
        <v>429</v>
      </c>
      <c r="B3" s="680"/>
      <c r="C3" s="680"/>
      <c r="D3" s="680"/>
      <c r="E3" s="680"/>
      <c r="F3" s="680"/>
      <c r="G3" s="680"/>
      <c r="H3" s="680"/>
      <c r="I3" s="681"/>
    </row>
    <row r="4" spans="1:9" ht="65.25" customHeight="1" thickBot="1">
      <c r="A4" s="682"/>
      <c r="B4" s="682"/>
      <c r="C4" s="682"/>
      <c r="D4" s="682"/>
      <c r="E4" s="436" t="s">
        <v>484</v>
      </c>
      <c r="F4" s="436" t="s">
        <v>464</v>
      </c>
      <c r="G4" s="436" t="s">
        <v>485</v>
      </c>
      <c r="H4" s="436" t="s">
        <v>465</v>
      </c>
      <c r="I4" s="437" t="s">
        <v>486</v>
      </c>
    </row>
    <row r="5" spans="1:9" ht="48" customHeight="1" thickBot="1">
      <c r="A5" s="683" t="s">
        <v>430</v>
      </c>
      <c r="B5" s="683"/>
      <c r="C5" s="683"/>
      <c r="D5" s="683"/>
      <c r="E5" s="472">
        <v>114000</v>
      </c>
      <c r="F5" s="473">
        <v>15346.73</v>
      </c>
      <c r="G5" s="472">
        <v>21536.240000000002</v>
      </c>
      <c r="H5" s="390">
        <f>+F5-E5</f>
        <v>-98653.27</v>
      </c>
      <c r="I5" s="390">
        <f>+G5-F5</f>
        <v>6189.510000000002</v>
      </c>
    </row>
    <row r="6" spans="1:9" s="434" customFormat="1" ht="2.25" customHeight="1" thickBot="1">
      <c r="A6" s="438"/>
      <c r="B6" s="685" t="s">
        <v>435</v>
      </c>
      <c r="C6" s="686"/>
      <c r="D6" s="686"/>
      <c r="E6" s="686"/>
      <c r="F6" s="686"/>
      <c r="G6" s="686"/>
      <c r="H6" s="686"/>
      <c r="I6" s="687"/>
    </row>
    <row r="7" spans="1:9" ht="48" customHeight="1" thickBot="1">
      <c r="A7" s="449" t="s">
        <v>426</v>
      </c>
      <c r="B7" s="688"/>
      <c r="C7" s="689"/>
      <c r="D7" s="689"/>
      <c r="E7" s="689"/>
      <c r="F7" s="689"/>
      <c r="G7" s="689"/>
      <c r="H7" s="689"/>
      <c r="I7" s="690"/>
    </row>
    <row r="8" spans="1:9" ht="48" hidden="1" customHeight="1" thickBot="1">
      <c r="A8" s="435"/>
      <c r="B8" s="688"/>
      <c r="C8" s="689"/>
      <c r="D8" s="689"/>
      <c r="E8" s="689"/>
      <c r="F8" s="689"/>
      <c r="G8" s="689"/>
      <c r="H8" s="689"/>
      <c r="I8" s="690"/>
    </row>
    <row r="9" spans="1:9" ht="86.25" customHeight="1" thickBot="1">
      <c r="A9" s="450"/>
      <c r="B9" s="691"/>
      <c r="C9" s="692"/>
      <c r="D9" s="692"/>
      <c r="E9" s="692"/>
      <c r="F9" s="692"/>
      <c r="G9" s="692"/>
      <c r="H9" s="692"/>
      <c r="I9" s="693"/>
    </row>
    <row r="10" spans="1:9" s="442" customFormat="1" ht="13.5" customHeight="1" thickBot="1">
      <c r="A10" s="451"/>
      <c r="B10" s="443"/>
      <c r="C10" s="443"/>
      <c r="D10" s="443"/>
      <c r="E10" s="444"/>
      <c r="F10" s="444"/>
      <c r="G10" s="444"/>
      <c r="H10" s="445"/>
      <c r="I10" s="452"/>
    </row>
    <row r="11" spans="1:9" s="442" customFormat="1" ht="48" hidden="1" customHeight="1">
      <c r="A11" s="451"/>
      <c r="B11" s="439"/>
      <c r="C11" s="439"/>
      <c r="D11" s="439"/>
      <c r="E11" s="440"/>
      <c r="F11" s="440"/>
      <c r="G11" s="440"/>
      <c r="H11" s="441"/>
      <c r="I11" s="453"/>
    </row>
    <row r="12" spans="1:9" s="442" customFormat="1" ht="48" hidden="1" customHeight="1">
      <c r="A12" s="451"/>
      <c r="B12" s="439"/>
      <c r="C12" s="439"/>
      <c r="D12" s="439"/>
      <c r="E12" s="440"/>
      <c r="F12" s="440"/>
      <c r="G12" s="440"/>
      <c r="H12" s="441"/>
      <c r="I12" s="453"/>
    </row>
    <row r="13" spans="1:9" s="434" customFormat="1" ht="48" customHeight="1" thickBot="1">
      <c r="A13" s="680" t="s">
        <v>434</v>
      </c>
      <c r="B13" s="680"/>
      <c r="C13" s="680"/>
      <c r="D13" s="680"/>
      <c r="E13" s="680"/>
      <c r="F13" s="680"/>
      <c r="G13" s="680"/>
      <c r="H13" s="680"/>
      <c r="I13" s="681"/>
    </row>
    <row r="14" spans="1:9" s="434" customFormat="1" ht="68.25" customHeight="1" thickBot="1">
      <c r="A14" s="694"/>
      <c r="B14" s="695"/>
      <c r="C14" s="695"/>
      <c r="D14" s="696"/>
      <c r="E14" s="436" t="s">
        <v>484</v>
      </c>
      <c r="F14" s="436" t="s">
        <v>464</v>
      </c>
      <c r="G14" s="436" t="s">
        <v>485</v>
      </c>
      <c r="H14" s="446" t="s">
        <v>487</v>
      </c>
      <c r="I14" s="447" t="s">
        <v>488</v>
      </c>
    </row>
    <row r="15" spans="1:9" ht="48" customHeight="1" thickBot="1">
      <c r="A15" s="684" t="s">
        <v>431</v>
      </c>
      <c r="B15" s="684"/>
      <c r="C15" s="684"/>
      <c r="D15" s="684"/>
      <c r="E15" s="473">
        <v>59000</v>
      </c>
      <c r="F15" s="473">
        <v>33000</v>
      </c>
      <c r="G15" s="473">
        <v>66000</v>
      </c>
      <c r="H15" s="389">
        <f>+F15-E15</f>
        <v>-26000</v>
      </c>
      <c r="I15" s="389">
        <f>+G15-F15</f>
        <v>33000</v>
      </c>
    </row>
    <row r="16" spans="1:9" ht="48.75" customHeight="1" thickBot="1">
      <c r="A16" s="676" t="s">
        <v>432</v>
      </c>
      <c r="B16" s="677"/>
      <c r="C16" s="677"/>
      <c r="D16" s="678"/>
      <c r="E16" s="473">
        <v>25000</v>
      </c>
      <c r="F16" s="473">
        <v>28000</v>
      </c>
      <c r="G16" s="473">
        <v>33000</v>
      </c>
      <c r="H16" s="389">
        <f>+F16-E16</f>
        <v>3000</v>
      </c>
      <c r="I16" s="389">
        <f>+G16-F16</f>
        <v>5000</v>
      </c>
    </row>
    <row r="17" spans="1:9" ht="45" customHeight="1" thickBot="1">
      <c r="A17" s="684" t="s">
        <v>433</v>
      </c>
      <c r="B17" s="684"/>
      <c r="C17" s="684"/>
      <c r="D17" s="684"/>
      <c r="E17" s="473">
        <v>0</v>
      </c>
      <c r="F17" s="473">
        <v>0</v>
      </c>
      <c r="G17" s="473">
        <v>0</v>
      </c>
      <c r="H17" s="389">
        <v>0</v>
      </c>
      <c r="I17" s="389">
        <f>+G17-F17</f>
        <v>0</v>
      </c>
    </row>
    <row r="18" spans="1:9" ht="42.75" customHeight="1" thickBot="1">
      <c r="A18" s="679" t="s">
        <v>447</v>
      </c>
      <c r="B18" s="679"/>
      <c r="C18" s="679"/>
      <c r="D18" s="679"/>
      <c r="E18" s="388">
        <f>E15-E16+E17</f>
        <v>34000</v>
      </c>
      <c r="F18" s="388">
        <f>F15-F16+F17</f>
        <v>5000</v>
      </c>
      <c r="G18" s="388">
        <f>G15-G16+G17</f>
        <v>33000</v>
      </c>
      <c r="H18" s="390">
        <f>+F18-E18</f>
        <v>-29000</v>
      </c>
      <c r="I18" s="390">
        <f>+G18-F18</f>
        <v>28000</v>
      </c>
    </row>
  </sheetData>
  <mergeCells count="12">
    <mergeCell ref="B6:I9"/>
    <mergeCell ref="A14:D14"/>
    <mergeCell ref="A1:I1"/>
    <mergeCell ref="A2:I2"/>
    <mergeCell ref="A16:D16"/>
    <mergeCell ref="A18:D18"/>
    <mergeCell ref="A3:I3"/>
    <mergeCell ref="A4:D4"/>
    <mergeCell ref="A5:D5"/>
    <mergeCell ref="A15:D15"/>
    <mergeCell ref="A17:D17"/>
    <mergeCell ref="A13:I13"/>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legacyDrawing r:id="rId3"/>
</worksheet>
</file>

<file path=xl/worksheets/sheet7.xml><?xml version="1.0" encoding="utf-8"?>
<worksheet xmlns="http://schemas.openxmlformats.org/spreadsheetml/2006/main" xmlns:r="http://schemas.openxmlformats.org/officeDocument/2006/relationships">
  <dimension ref="A1:IV9"/>
  <sheetViews>
    <sheetView zoomScale="115" zoomScaleNormal="115" workbookViewId="0">
      <selection activeCell="I4" sqref="I4"/>
    </sheetView>
  </sheetViews>
  <sheetFormatPr baseColWidth="10" defaultColWidth="9.140625" defaultRowHeight="12.75"/>
  <cols>
    <col min="1" max="5" width="9.140625" style="3"/>
    <col min="6" max="6" width="18.7109375" style="3" customWidth="1"/>
    <col min="7" max="7" width="9.140625" style="3"/>
    <col min="8" max="8" width="20.28515625" style="3" customWidth="1"/>
    <col min="9" max="9" width="23" style="3" customWidth="1"/>
    <col min="10" max="16384" width="9.140625" style="3"/>
  </cols>
  <sheetData>
    <row r="1" spans="1:256" ht="9.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6.75" customHeight="1">
      <c r="A2" s="699" t="s">
        <v>117</v>
      </c>
      <c r="B2" s="699"/>
      <c r="C2" s="699"/>
      <c r="D2" s="699"/>
      <c r="E2" s="699"/>
      <c r="F2" s="699"/>
      <c r="G2" s="699"/>
      <c r="H2" s="699"/>
      <c r="I2" s="699"/>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6.25" customHeight="1">
      <c r="A3" s="700"/>
      <c r="B3" s="700"/>
      <c r="C3" s="700"/>
      <c r="D3" s="700"/>
      <c r="E3" s="701" t="s">
        <v>489</v>
      </c>
      <c r="F3" s="701"/>
      <c r="G3" s="701" t="s">
        <v>490</v>
      </c>
      <c r="H3" s="701"/>
      <c r="I3" s="99" t="s">
        <v>491</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48" customHeight="1">
      <c r="A4" s="697" t="s">
        <v>118</v>
      </c>
      <c r="B4" s="697"/>
      <c r="C4" s="697"/>
      <c r="D4" s="697"/>
      <c r="E4" s="698">
        <v>80000</v>
      </c>
      <c r="F4" s="698"/>
      <c r="G4" s="698">
        <v>50000</v>
      </c>
      <c r="H4" s="698"/>
      <c r="I4" s="481">
        <f>E4-G4</f>
        <v>30000</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s="100" customFormat="1" ht="18">
      <c r="A7" s="100" t="s">
        <v>119</v>
      </c>
    </row>
    <row r="8" spans="1:256">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100" customFormat="1" ht="18">
      <c r="A9" s="100" t="s">
        <v>120</v>
      </c>
    </row>
  </sheetData>
  <mergeCells count="7">
    <mergeCell ref="A4:D4"/>
    <mergeCell ref="E4:F4"/>
    <mergeCell ref="G4:H4"/>
    <mergeCell ref="A2:I2"/>
    <mergeCell ref="A3:D3"/>
    <mergeCell ref="E3:F3"/>
    <mergeCell ref="G3:H3"/>
  </mergeCells>
  <phoneticPr fontId="25" type="noConversion"/>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sheetPr>
    <tabColor rgb="FF62F4F8"/>
  </sheetPr>
  <dimension ref="A1:G13"/>
  <sheetViews>
    <sheetView zoomScaleNormal="100" workbookViewId="0">
      <selection activeCell="D13" sqref="D13"/>
    </sheetView>
  </sheetViews>
  <sheetFormatPr baseColWidth="10" defaultColWidth="9.140625" defaultRowHeight="12.75"/>
  <cols>
    <col min="1" max="3" width="9.140625" style="3"/>
    <col min="4" max="5" width="15.28515625" style="3" customWidth="1"/>
    <col min="6" max="6" width="16.140625" style="3" customWidth="1"/>
    <col min="7" max="16384" width="9.140625" style="3"/>
  </cols>
  <sheetData>
    <row r="1" spans="1:7" ht="16.899999999999999" customHeight="1">
      <c r="A1" s="702" t="s">
        <v>492</v>
      </c>
      <c r="B1" s="702"/>
      <c r="C1" s="702"/>
      <c r="D1" s="702"/>
      <c r="E1" s="702"/>
      <c r="F1" s="702"/>
    </row>
    <row r="2" spans="1:7" ht="41.25" customHeight="1">
      <c r="A2" s="702"/>
      <c r="B2" s="702"/>
      <c r="C2" s="702"/>
      <c r="D2" s="702"/>
      <c r="E2" s="702"/>
      <c r="F2" s="702"/>
    </row>
    <row r="3" spans="1:7" ht="48" customHeight="1" thickBot="1">
      <c r="A3" s="703" t="s">
        <v>121</v>
      </c>
      <c r="B3" s="703"/>
      <c r="C3" s="703"/>
      <c r="D3" s="101" t="s">
        <v>12</v>
      </c>
      <c r="E3" s="101" t="s">
        <v>122</v>
      </c>
      <c r="F3" s="101" t="s">
        <v>123</v>
      </c>
    </row>
    <row r="4" spans="1:7" ht="48" customHeight="1" thickBot="1">
      <c r="A4" s="704" t="s">
        <v>493</v>
      </c>
      <c r="B4" s="704"/>
      <c r="C4" s="704"/>
      <c r="D4" s="102">
        <v>1500</v>
      </c>
      <c r="E4" s="102">
        <v>-15000</v>
      </c>
      <c r="F4" s="103">
        <f>SUM(D4:E4)</f>
        <v>-13500</v>
      </c>
    </row>
    <row r="5" spans="1:7" ht="48" customHeight="1" thickBot="1">
      <c r="A5" s="704" t="s">
        <v>456</v>
      </c>
      <c r="B5" s="704"/>
      <c r="C5" s="704"/>
      <c r="D5" s="102"/>
      <c r="E5" s="104"/>
      <c r="F5" s="103">
        <f>SUM(D5:E5)</f>
        <v>0</v>
      </c>
    </row>
    <row r="6" spans="1:7" ht="34.5" customHeight="1" thickBot="1">
      <c r="A6" s="704" t="s">
        <v>425</v>
      </c>
      <c r="B6" s="704"/>
      <c r="C6" s="704"/>
      <c r="D6" s="102">
        <v>0</v>
      </c>
      <c r="E6" s="104"/>
      <c r="F6" s="103">
        <f t="shared" ref="F6:F11" si="0">SUM(D6:E6)</f>
        <v>0</v>
      </c>
    </row>
    <row r="7" spans="1:7" ht="34.5" customHeight="1">
      <c r="A7" s="704" t="s">
        <v>124</v>
      </c>
      <c r="B7" s="704"/>
      <c r="C7" s="704"/>
      <c r="D7" s="102">
        <v>1000</v>
      </c>
      <c r="E7" s="104"/>
      <c r="F7" s="103">
        <f t="shared" si="0"/>
        <v>1000</v>
      </c>
    </row>
    <row r="8" spans="1:7" ht="34.5" customHeight="1">
      <c r="A8" s="705" t="s">
        <v>125</v>
      </c>
      <c r="B8" s="705"/>
      <c r="C8" s="705"/>
      <c r="D8" s="102">
        <v>6000</v>
      </c>
      <c r="E8" s="104"/>
      <c r="F8" s="103">
        <f t="shared" si="0"/>
        <v>6000</v>
      </c>
    </row>
    <row r="9" spans="1:7" ht="34.5" customHeight="1">
      <c r="A9" s="705" t="s">
        <v>126</v>
      </c>
      <c r="B9" s="705"/>
      <c r="C9" s="705"/>
      <c r="D9" s="102">
        <v>3500</v>
      </c>
      <c r="E9" s="104"/>
      <c r="F9" s="103">
        <f t="shared" si="0"/>
        <v>3500</v>
      </c>
    </row>
    <row r="10" spans="1:7" ht="34.5" customHeight="1">
      <c r="A10" s="705" t="s">
        <v>127</v>
      </c>
      <c r="B10" s="705"/>
      <c r="C10" s="705"/>
      <c r="D10" s="102">
        <v>3000</v>
      </c>
      <c r="E10" s="105"/>
      <c r="F10" s="103">
        <f t="shared" si="0"/>
        <v>3000</v>
      </c>
      <c r="G10" s="315"/>
    </row>
    <row r="11" spans="1:7" ht="34.5" customHeight="1">
      <c r="A11" s="705" t="s">
        <v>128</v>
      </c>
      <c r="B11" s="705"/>
      <c r="C11" s="705"/>
      <c r="D11" s="102">
        <v>2000</v>
      </c>
      <c r="E11" s="105"/>
      <c r="F11" s="103">
        <f t="shared" si="0"/>
        <v>2000</v>
      </c>
    </row>
    <row r="12" spans="1:7" ht="34.5" customHeight="1">
      <c r="A12" s="705" t="s">
        <v>129</v>
      </c>
      <c r="B12" s="705"/>
      <c r="C12" s="705"/>
      <c r="D12" s="102">
        <v>4000</v>
      </c>
      <c r="E12" s="105"/>
      <c r="F12" s="103">
        <f>SUM(D12:E12)</f>
        <v>4000</v>
      </c>
    </row>
    <row r="13" spans="1:7" ht="39" customHeight="1">
      <c r="A13" s="706" t="s">
        <v>130</v>
      </c>
      <c r="B13" s="706"/>
      <c r="C13" s="706"/>
      <c r="D13" s="429">
        <f>SUM(D4:D12)</f>
        <v>21000</v>
      </c>
      <c r="E13" s="429">
        <f>SUM(E4:E12)</f>
        <v>-15000</v>
      </c>
      <c r="F13" s="429">
        <f>SUM(F4:F12)</f>
        <v>6000</v>
      </c>
    </row>
  </sheetData>
  <mergeCells count="12">
    <mergeCell ref="A11:C11"/>
    <mergeCell ref="A12:C12"/>
    <mergeCell ref="A1:F2"/>
    <mergeCell ref="A3:C3"/>
    <mergeCell ref="A7:C7"/>
    <mergeCell ref="A8:C8"/>
    <mergeCell ref="A13:C13"/>
    <mergeCell ref="A9:C9"/>
    <mergeCell ref="A4:C4"/>
    <mergeCell ref="A10:C10"/>
    <mergeCell ref="A5:C5"/>
    <mergeCell ref="A6:C6"/>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legacyDrawing r:id="rId2"/>
</worksheet>
</file>

<file path=xl/worksheets/sheet9.xml><?xml version="1.0" encoding="utf-8"?>
<worksheet xmlns="http://schemas.openxmlformats.org/spreadsheetml/2006/main" xmlns:r="http://schemas.openxmlformats.org/officeDocument/2006/relationships">
  <sheetPr>
    <tabColor rgb="FFFF9900"/>
  </sheetPr>
  <dimension ref="A1:IV10"/>
  <sheetViews>
    <sheetView zoomScaleNormal="100" workbookViewId="0">
      <selection activeCell="G7" sqref="G7"/>
    </sheetView>
  </sheetViews>
  <sheetFormatPr baseColWidth="10" defaultColWidth="9.140625" defaultRowHeight="12"/>
  <cols>
    <col min="1" max="1" width="9.140625" style="106"/>
    <col min="2" max="2" width="28.28515625" style="107" bestFit="1" customWidth="1"/>
    <col min="3" max="3" width="19.42578125" style="107" bestFit="1" customWidth="1"/>
    <col min="4" max="4" width="17.85546875" style="107" bestFit="1" customWidth="1"/>
    <col min="5" max="5" width="19.42578125" style="107" bestFit="1" customWidth="1"/>
    <col min="6" max="6" width="0.5703125" style="107" customWidth="1"/>
    <col min="7" max="7" width="31.85546875" style="106" customWidth="1"/>
    <col min="8" max="16384" width="9.140625" style="108"/>
  </cols>
  <sheetData>
    <row r="1" spans="1:256" ht="39" customHeight="1">
      <c r="A1" s="708" t="s">
        <v>131</v>
      </c>
      <c r="B1" s="708"/>
      <c r="C1" s="708"/>
      <c r="D1" s="708"/>
      <c r="E1" s="708"/>
      <c r="F1" s="708"/>
      <c r="G1" s="70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5.25" customHeight="1">
      <c r="A2" s="709" t="s">
        <v>132</v>
      </c>
      <c r="B2" s="709"/>
      <c r="C2" s="709"/>
      <c r="D2" s="709"/>
      <c r="E2" s="709"/>
      <c r="F2" s="709"/>
      <c r="G2" s="709"/>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109"/>
      <c r="B3" s="109"/>
      <c r="C3" s="109"/>
      <c r="D3" s="109"/>
      <c r="E3" s="109"/>
      <c r="F3" s="109"/>
      <c r="G3" s="109"/>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69.75" customHeight="1">
      <c r="A4" s="710" t="s">
        <v>494</v>
      </c>
      <c r="B4" s="710"/>
      <c r="C4" s="710"/>
      <c r="D4" s="710"/>
      <c r="E4" s="710"/>
      <c r="F4" s="710"/>
      <c r="G4" s="710"/>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9" customHeight="1">
      <c r="A5" s="711" t="s">
        <v>133</v>
      </c>
      <c r="B5" s="712" t="s">
        <v>495</v>
      </c>
      <c r="C5" s="713" t="s">
        <v>496</v>
      </c>
      <c r="D5" s="713"/>
      <c r="E5" s="713"/>
      <c r="F5" s="714"/>
      <c r="G5" s="715" t="s">
        <v>497</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110" customFormat="1" ht="67.900000000000006" customHeight="1">
      <c r="A6" s="711"/>
      <c r="B6" s="712"/>
      <c r="C6" s="484" t="s">
        <v>134</v>
      </c>
      <c r="D6" s="485" t="s">
        <v>457</v>
      </c>
      <c r="E6" s="486" t="s">
        <v>135</v>
      </c>
      <c r="F6" s="714"/>
      <c r="G6" s="715"/>
    </row>
    <row r="7" spans="1:256" ht="33" customHeight="1">
      <c r="A7" s="430" t="s">
        <v>136</v>
      </c>
      <c r="B7" s="482">
        <f ca="1">+F.1.1.1!H9</f>
        <v>460000</v>
      </c>
      <c r="C7" s="482">
        <f ca="1">+F.1.1.1!I9</f>
        <v>360000</v>
      </c>
      <c r="D7" s="482">
        <f ca="1">+F.1.1.1!J9</f>
        <v>80000</v>
      </c>
      <c r="E7" s="482">
        <f>SUM($C$7:$D$7)</f>
        <v>440000</v>
      </c>
      <c r="F7" s="483"/>
      <c r="G7" s="487">
        <f>E7-B7</f>
        <v>-20000</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3" customHeight="1">
      <c r="A8" s="430" t="s">
        <v>137</v>
      </c>
      <c r="B8" s="482">
        <f ca="1">+F.1.1.1!H10</f>
        <v>70000</v>
      </c>
      <c r="C8" s="482">
        <f ca="1">+F.1.1.1!I10</f>
        <v>70500</v>
      </c>
      <c r="D8" s="482">
        <f ca="1">+F.1.1.1!J10</f>
        <v>2000</v>
      </c>
      <c r="E8" s="482">
        <f>SUM($C$8:$D$8)</f>
        <v>72500</v>
      </c>
      <c r="F8" s="483"/>
      <c r="G8" s="487">
        <f>E8-B8</f>
        <v>2500</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33" customHeight="1">
      <c r="A9" s="430" t="s">
        <v>138</v>
      </c>
      <c r="B9" s="482">
        <f ca="1">+F.1.1.1!H11</f>
        <v>140000</v>
      </c>
      <c r="C9" s="482">
        <f ca="1">+F.1.1.1!I11</f>
        <v>110000</v>
      </c>
      <c r="D9" s="482">
        <f ca="1">+F.1.1.1!J11</f>
        <v>20000</v>
      </c>
      <c r="E9" s="482">
        <f>SUM($C$9:$D$9)</f>
        <v>130000</v>
      </c>
      <c r="F9" s="483"/>
      <c r="G9" s="487">
        <f>E9-B9</f>
        <v>-10000</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111" customFormat="1" ht="42.75" customHeight="1">
      <c r="A10" s="707" t="s">
        <v>139</v>
      </c>
      <c r="B10" s="707"/>
      <c r="C10" s="707"/>
      <c r="D10" s="707"/>
      <c r="E10" s="707"/>
      <c r="F10" s="488">
        <f>SUM(G7:G9)</f>
        <v>-27500</v>
      </c>
      <c r="G10" s="489">
        <f>SUM(G7:G9)</f>
        <v>-27500</v>
      </c>
    </row>
  </sheetData>
  <mergeCells count="9">
    <mergeCell ref="A10:E10"/>
    <mergeCell ref="A1:G1"/>
    <mergeCell ref="A2:G2"/>
    <mergeCell ref="A4:G4"/>
    <mergeCell ref="A5:A6"/>
    <mergeCell ref="B5:B6"/>
    <mergeCell ref="C5:E5"/>
    <mergeCell ref="F5:F6"/>
    <mergeCell ref="G5:G6"/>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TotalTime>27</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Últimas novedades</vt:lpstr>
      <vt:lpstr>Instrucciones</vt:lpstr>
      <vt:lpstr>F.1.1.1</vt:lpstr>
      <vt:lpstr>intereses deuda</vt:lpstr>
      <vt:lpstr>anexo IB 5</vt:lpstr>
      <vt:lpstr>ajuste GPA</vt:lpstr>
      <vt:lpstr>ajuste DIPA</vt:lpstr>
      <vt:lpstr>ajuste PIE</vt:lpstr>
      <vt:lpstr>ajuste recaud.</vt:lpstr>
      <vt:lpstr>ajuste arrend.fin.</vt:lpstr>
      <vt:lpstr>ajuste intereses</vt:lpstr>
      <vt:lpstr>anexo B12</vt:lpstr>
      <vt:lpstr>EP F11.B1</vt:lpstr>
      <vt:lpstr>RG.F11.B2</vt:lpstr>
      <vt:lpstr>F.2.1</vt:lpstr>
      <vt:lpstr>F.3.0</vt:lpstr>
      <vt:lpstr>F.3.2</vt:lpstr>
      <vt:lpstr>F.3.3</vt:lpstr>
      <vt:lpstr>F.4.0</vt:lpstr>
      <vt:lpstr>__xlnm_Print_Area</vt:lpstr>
      <vt:lpstr>AA_PP_</vt:lpstr>
      <vt:lpstr>F.1.1.1!Área_de_impresión</vt:lpstr>
      <vt:lpstr>Z_AB32D943_F3B1_45D3_B324_4B2A6EDC3113__wvu_PrintArea</vt:lpstr>
      <vt:lpstr>Z_B4BF57C8_B795_4D8B_92E9_5EFCC2F79989__wvu_PrintArea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FERNANDEZ, RAMON</dc:creator>
  <cp:lastModifiedBy>AM_BECA7</cp:lastModifiedBy>
  <cp:revision>18</cp:revision>
  <dcterms:created xsi:type="dcterms:W3CDTF">2016-02-01T13:36:03Z</dcterms:created>
  <dcterms:modified xsi:type="dcterms:W3CDTF">2020-02-03T08:54:25Z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