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_ramon\Documents\0_DOCUMENTOS NUEVOS\MODELOS\PLAN DE SANEAMIENTO\"/>
    </mc:Choice>
  </mc:AlternateContent>
  <bookViews>
    <workbookView xWindow="0" yWindow="0" windowWidth="19200" windowHeight="11595"/>
  </bookViews>
  <sheets>
    <sheet name="AHORRO Y REMANENTE" sheetId="7" r:id="rId1"/>
    <sheet name="capital vivo" sheetId="1" r:id="rId2"/>
    <sheet name="intereses" sheetId="6" r:id="rId3"/>
    <sheet name="medidas" sheetId="8" r:id="rId4"/>
  </sheets>
  <calcPr calcId="152511"/>
</workbook>
</file>

<file path=xl/calcChain.xml><?xml version="1.0" encoding="utf-8"?>
<calcChain xmlns="http://schemas.openxmlformats.org/spreadsheetml/2006/main">
  <c r="D12" i="7" l="1"/>
  <c r="E12" i="7"/>
  <c r="F12" i="7"/>
  <c r="G12" i="7"/>
  <c r="H12" i="7"/>
  <c r="I12" i="7"/>
  <c r="J12" i="7"/>
  <c r="C12" i="7"/>
  <c r="G16" i="7"/>
  <c r="H16" i="7"/>
  <c r="I16" i="7" s="1"/>
  <c r="J16" i="7" s="1"/>
  <c r="I7" i="7"/>
  <c r="J7" i="7"/>
  <c r="H7" i="7"/>
  <c r="F16" i="7" l="1"/>
  <c r="G7" i="7"/>
  <c r="F7" i="7"/>
  <c r="F8" i="7"/>
  <c r="G8" i="7" s="1"/>
  <c r="H8" i="7" s="1"/>
  <c r="I8" i="7" s="1"/>
  <c r="J8" i="7" s="1"/>
  <c r="F19" i="8"/>
  <c r="E19" i="8"/>
  <c r="D19" i="8"/>
  <c r="C19" i="8"/>
  <c r="B19" i="8"/>
  <c r="F13" i="8"/>
  <c r="F21" i="8" s="1"/>
  <c r="E13" i="8"/>
  <c r="E21" i="8" s="1"/>
  <c r="D13" i="8"/>
  <c r="D21" i="8" s="1"/>
  <c r="C13" i="8"/>
  <c r="C21" i="8" s="1"/>
  <c r="B13" i="8"/>
  <c r="B21" i="8" s="1"/>
  <c r="F23" i="8" s="1"/>
  <c r="G10" i="7" l="1"/>
  <c r="G14" i="7" s="1"/>
  <c r="F10" i="7"/>
  <c r="F14" i="7" s="1"/>
  <c r="C14" i="7"/>
  <c r="D10" i="7"/>
  <c r="D14" i="7" s="1"/>
  <c r="E10" i="7"/>
  <c r="E14" i="7" s="1"/>
  <c r="C10" i="7"/>
  <c r="B13" i="6"/>
  <c r="B21" i="6"/>
  <c r="B10" i="6"/>
  <c r="C2" i="6"/>
  <c r="C3" i="6"/>
  <c r="C4" i="6"/>
  <c r="D4" i="6" s="1"/>
  <c r="E4" i="6" s="1"/>
  <c r="F4" i="6" s="1"/>
  <c r="G4" i="6" s="1"/>
  <c r="H4" i="6" s="1"/>
  <c r="I4" i="6" s="1"/>
  <c r="J4" i="6" s="1"/>
  <c r="K4" i="6" s="1"/>
  <c r="C5" i="6"/>
  <c r="D5" i="6" s="1"/>
  <c r="E5" i="6" s="1"/>
  <c r="F5" i="6" s="1"/>
  <c r="G5" i="6" s="1"/>
  <c r="H5" i="6" s="1"/>
  <c r="I5" i="6" s="1"/>
  <c r="J5" i="6" s="1"/>
  <c r="K5" i="6" s="1"/>
  <c r="B6" i="6"/>
  <c r="B7" i="6" s="1"/>
  <c r="H10" i="7" l="1"/>
  <c r="H14" i="7" s="1"/>
  <c r="B8" i="6"/>
  <c r="B9" i="6" s="1"/>
  <c r="C6" i="6"/>
  <c r="C7" i="6" s="1"/>
  <c r="C9" i="6" s="1"/>
  <c r="D3" i="6"/>
  <c r="E3" i="6" s="1"/>
  <c r="F3" i="6" s="1"/>
  <c r="G3" i="6" s="1"/>
  <c r="H3" i="6" s="1"/>
  <c r="I3" i="6" s="1"/>
  <c r="J3" i="6" s="1"/>
  <c r="K3" i="6" s="1"/>
  <c r="D2" i="6"/>
  <c r="M3" i="1"/>
  <c r="M4" i="1"/>
  <c r="M5" i="1"/>
  <c r="M2" i="1"/>
  <c r="L3" i="1"/>
  <c r="L4" i="1"/>
  <c r="L5" i="1"/>
  <c r="L2" i="1"/>
  <c r="K3" i="1"/>
  <c r="K4" i="1"/>
  <c r="K5" i="1"/>
  <c r="K2" i="1"/>
  <c r="J3" i="1"/>
  <c r="J4" i="1"/>
  <c r="J5" i="1"/>
  <c r="J2" i="1"/>
  <c r="I3" i="1"/>
  <c r="I4" i="1"/>
  <c r="I5" i="1"/>
  <c r="I2" i="1"/>
  <c r="H3" i="1"/>
  <c r="H4" i="1"/>
  <c r="H5" i="1"/>
  <c r="H2" i="1"/>
  <c r="G3" i="1"/>
  <c r="G4" i="1"/>
  <c r="G5" i="1"/>
  <c r="G2" i="1"/>
  <c r="E6" i="1"/>
  <c r="E3" i="1"/>
  <c r="E4" i="1"/>
  <c r="E5" i="1"/>
  <c r="E2" i="1"/>
  <c r="D7" i="1"/>
  <c r="D6" i="1"/>
  <c r="F6" i="1"/>
  <c r="J10" i="7" l="1"/>
  <c r="J14" i="7" s="1"/>
  <c r="I10" i="7"/>
  <c r="I14" i="7" s="1"/>
  <c r="E2" i="6"/>
  <c r="F2" i="6" s="1"/>
  <c r="G2" i="6" s="1"/>
  <c r="H2" i="6" s="1"/>
  <c r="I2" i="6" s="1"/>
  <c r="J2" i="6" s="1"/>
  <c r="K2" i="6" s="1"/>
  <c r="D6" i="6"/>
  <c r="E6" i="6" l="1"/>
  <c r="D8" i="6"/>
  <c r="D9" i="6" s="1"/>
  <c r="F6" i="6" l="1"/>
  <c r="E8" i="6"/>
  <c r="E9" i="6" s="1"/>
  <c r="G6" i="6" l="1"/>
  <c r="F8" i="6"/>
  <c r="F9" i="6" s="1"/>
  <c r="H6" i="6" l="1"/>
  <c r="G8" i="6"/>
  <c r="G9" i="6" s="1"/>
  <c r="I6" i="6" l="1"/>
  <c r="H8" i="6"/>
  <c r="H9" i="6" s="1"/>
  <c r="J6" i="6" l="1"/>
  <c r="I8" i="6"/>
  <c r="I9" i="6" s="1"/>
  <c r="K6" i="6" l="1"/>
  <c r="K8" i="6" s="1"/>
  <c r="J8" i="6"/>
  <c r="J9" i="6" s="1"/>
</calcChain>
</file>

<file path=xl/sharedStrings.xml><?xml version="1.0" encoding="utf-8"?>
<sst xmlns="http://schemas.openxmlformats.org/spreadsheetml/2006/main" count="70" uniqueCount="56">
  <si>
    <t>IMPORTE</t>
  </si>
  <si>
    <t>PRESTAMO</t>
  </si>
  <si>
    <t>FECHA FORMALIZACION</t>
  </si>
  <si>
    <t>SALDO A 01/01/2017</t>
  </si>
  <si>
    <t>SALDO A 31/12/2017</t>
  </si>
  <si>
    <t>RDL 4/2012 BMN</t>
  </si>
  <si>
    <t>RDL 4/2013 BANKINTER</t>
  </si>
  <si>
    <t>RDL 8/2013 SABADELL</t>
  </si>
  <si>
    <t xml:space="preserve">Importe de cada anualidad </t>
  </si>
  <si>
    <t>Saldo estimado a 31/12/2017</t>
  </si>
  <si>
    <t>Saldo estimado a 31/12/2018</t>
  </si>
  <si>
    <t>Saldo estimado a 31/12/2019</t>
  </si>
  <si>
    <t>Saldo estimado a 31/12/2020</t>
  </si>
  <si>
    <t>Saldo estimado a 31/12/2021</t>
  </si>
  <si>
    <t>CUOTA ANUAL (8 anualidades)</t>
  </si>
  <si>
    <t>Saldo estimado a 01/01/2018</t>
  </si>
  <si>
    <t>Saldo estimado a 01/01/2019</t>
  </si>
  <si>
    <t>Saldo estimado a 01/01/2020</t>
  </si>
  <si>
    <t>Saldo estimado a 01/01/2021</t>
  </si>
  <si>
    <t>Saldo estimado a 01/01/2022</t>
  </si>
  <si>
    <t>intereses del ejercicio</t>
  </si>
  <si>
    <t>TOTAL DEUDA CON FFPP</t>
  </si>
  <si>
    <t>ANUALIDAD TOTAL (amortización + intereses)</t>
  </si>
  <si>
    <t>Saldo estimado a 31/12/2022</t>
  </si>
  <si>
    <t>Saldo estimado a 31/12/2023</t>
  </si>
  <si>
    <t>Saldo estimado a 01/01/2023</t>
  </si>
  <si>
    <t>Saldo estimado a 01/01/2024</t>
  </si>
  <si>
    <t>Saldo estimado a 01/01/2025</t>
  </si>
  <si>
    <t>1.- INGRESOS CORRIENTES (Capítulos 1 al 5)</t>
  </si>
  <si>
    <t>2.- GASTOS CORRIENTES (Capítulos 1 al 4)</t>
  </si>
  <si>
    <t>3.- AHORRO BRUTO</t>
  </si>
  <si>
    <t>4.- ANUALIDAD CALCULADA (según Resolución 29/3/17)</t>
  </si>
  <si>
    <t>5.- AHORRO NETO (según Resolución 29/3/17)</t>
  </si>
  <si>
    <t>6.- REMANENTE DE TESORERÍA PARA GASTOS GENERALES</t>
  </si>
  <si>
    <t>PARÁMETROS</t>
  </si>
  <si>
    <t>AÑO</t>
  </si>
  <si>
    <t>Incremento de Ingresos</t>
  </si>
  <si>
    <t>Agua y alcantarillado (modificación que entra en vigor 1/7/17)</t>
  </si>
  <si>
    <t>Cementerio (modificada en vigor)</t>
  </si>
  <si>
    <t>Multas de tráfico</t>
  </si>
  <si>
    <t>LIQUIDACIONES FRAUDE AGUA</t>
  </si>
  <si>
    <t xml:space="preserve">TASA EXPEDICION DOCUMENTOS </t>
  </si>
  <si>
    <t>LICENCIAS URBANÍSTICAS (modificación ordenanza)</t>
  </si>
  <si>
    <t>LICENCIAS URBANÍSTICAS (liquidaciones complementarias)</t>
  </si>
  <si>
    <t xml:space="preserve">INFRACCIONES URBANÍSTICAS </t>
  </si>
  <si>
    <t>TOTAL MEDIDAS INGRESOS</t>
  </si>
  <si>
    <t>Baja de Gastos</t>
  </si>
  <si>
    <t>ALQUILER EDIFICIOS</t>
  </si>
  <si>
    <t>TRABAJOS Y ESTUDIOS ESTADISTICOS</t>
  </si>
  <si>
    <t>TOTAL MEDIDAS GASTOS</t>
  </si>
  <si>
    <t>TOTAL MEDIDAS INGRESOS Y GASTOS</t>
  </si>
  <si>
    <t>REPERCUSIÓN TOTAL EN EL REMANENTE DE TESORERÍA</t>
  </si>
  <si>
    <t>RDL 4/2012 Bankia</t>
  </si>
  <si>
    <t>RDL 4/2012 Santander</t>
  </si>
  <si>
    <t>RDL 4/2013 La Caixa</t>
  </si>
  <si>
    <t>RDL 8/2013 BMN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</si>
</sst>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4" fontId="1" fillId="0" borderId="0" xfId="0" applyNumberFormat="1" applyFont="1"/>
    <xf numFmtId="4" fontId="1" fillId="2" borderId="0" xfId="0" applyNumberFormat="1" applyFont="1" applyFill="1"/>
    <xf numFmtId="14" fontId="0" fillId="0" borderId="0" xfId="0" applyNumberFormat="1"/>
    <xf numFmtId="4" fontId="0" fillId="4" borderId="0" xfId="0" applyNumberFormat="1" applyFill="1"/>
    <xf numFmtId="4" fontId="2" fillId="4" borderId="0" xfId="0" applyNumberFormat="1" applyFont="1" applyFill="1"/>
    <xf numFmtId="0" fontId="0" fillId="0" borderId="0" xfId="0" applyAlignment="1">
      <alignment horizontal="right"/>
    </xf>
    <xf numFmtId="0" fontId="1" fillId="3" borderId="0" xfId="0" applyFont="1" applyFill="1"/>
    <xf numFmtId="0" fontId="1" fillId="0" borderId="0" xfId="0" applyFont="1"/>
    <xf numFmtId="0" fontId="1" fillId="4" borderId="0" xfId="0" applyFont="1" applyFill="1"/>
    <xf numFmtId="4" fontId="1" fillId="3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2" fillId="4" borderId="0" xfId="0" applyNumberFormat="1" applyFont="1" applyFill="1" applyAlignment="1">
      <alignment vertical="center"/>
    </xf>
    <xf numFmtId="0" fontId="0" fillId="5" borderId="0" xfId="0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6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2" fillId="4" borderId="0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5" borderId="8" xfId="0" applyFont="1" applyFill="1" applyBorder="1" applyAlignment="1">
      <alignment vertical="center"/>
    </xf>
    <xf numFmtId="4" fontId="9" fillId="5" borderId="9" xfId="0" applyNumberFormat="1" applyFont="1" applyFill="1" applyBorder="1" applyAlignment="1">
      <alignment horizontal="center"/>
    </xf>
    <xf numFmtId="4" fontId="9" fillId="5" borderId="10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6" borderId="1" xfId="0" applyFill="1" applyBorder="1"/>
    <xf numFmtId="4" fontId="0" fillId="0" borderId="1" xfId="0" applyNumberFormat="1" applyBorder="1"/>
    <xf numFmtId="0" fontId="0" fillId="7" borderId="1" xfId="0" applyFill="1" applyBorder="1"/>
    <xf numFmtId="4" fontId="0" fillId="7" borderId="1" xfId="0" applyNumberFormat="1" applyFill="1" applyBorder="1"/>
    <xf numFmtId="0" fontId="0" fillId="8" borderId="1" xfId="0" applyFill="1" applyBorder="1"/>
    <xf numFmtId="4" fontId="0" fillId="8" borderId="1" xfId="0" applyNumberFormat="1" applyFill="1" applyBorder="1"/>
    <xf numFmtId="0" fontId="0" fillId="9" borderId="1" xfId="0" applyFill="1" applyBorder="1"/>
    <xf numFmtId="4" fontId="0" fillId="9" borderId="1" xfId="0" applyNumberFormat="1" applyFill="1" applyBorder="1"/>
    <xf numFmtId="4" fontId="0" fillId="10" borderId="1" xfId="0" applyNumberFormat="1" applyFill="1" applyBorder="1"/>
    <xf numFmtId="0" fontId="0" fillId="0" borderId="0" xfId="0" applyBorder="1"/>
    <xf numFmtId="0" fontId="0" fillId="0" borderId="4" xfId="0" applyBorder="1"/>
    <xf numFmtId="0" fontId="0" fillId="1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7"/>
  <sheetViews>
    <sheetView tabSelected="1" topLeftCell="B1" workbookViewId="0">
      <selection activeCell="E27" sqref="E27"/>
    </sheetView>
  </sheetViews>
  <sheetFormatPr baseColWidth="10" defaultRowHeight="15" x14ac:dyDescent="0.25"/>
  <cols>
    <col min="1" max="1" width="1.85546875" customWidth="1"/>
    <col min="2" max="2" width="50.140625" customWidth="1"/>
    <col min="3" max="10" width="14.85546875" customWidth="1"/>
    <col min="11" max="11" width="16.5703125" customWidth="1"/>
  </cols>
  <sheetData>
    <row r="4" spans="2:10" ht="15.75" thickBot="1" x14ac:dyDescent="0.3"/>
    <row r="5" spans="2:10" ht="18.75" x14ac:dyDescent="0.25">
      <c r="B5" s="49" t="s">
        <v>34</v>
      </c>
      <c r="C5" s="46">
        <v>2014</v>
      </c>
      <c r="D5" s="46">
        <v>2015</v>
      </c>
      <c r="E5" s="47">
        <v>2016</v>
      </c>
      <c r="F5" s="47">
        <v>2017</v>
      </c>
      <c r="G5" s="47">
        <v>2018</v>
      </c>
      <c r="H5" s="47">
        <v>2019</v>
      </c>
      <c r="I5" s="47">
        <v>2020</v>
      </c>
      <c r="J5" s="47">
        <v>2021</v>
      </c>
    </row>
    <row r="6" spans="2:10" ht="6" customHeight="1" thickBot="1" x14ac:dyDescent="0.3">
      <c r="B6" s="26"/>
      <c r="C6" s="27"/>
      <c r="D6" s="27"/>
      <c r="E6" s="28"/>
      <c r="F6" s="64"/>
      <c r="G6" s="64"/>
      <c r="H6" s="64"/>
      <c r="I6" s="64"/>
      <c r="J6" s="65"/>
    </row>
    <row r="7" spans="2:10" ht="16.5" thickBot="1" x14ac:dyDescent="0.3">
      <c r="B7" s="48" t="s">
        <v>28</v>
      </c>
      <c r="C7" s="45">
        <v>4202380.05</v>
      </c>
      <c r="D7" s="23">
        <v>3883855.73</v>
      </c>
      <c r="E7" s="29">
        <v>3721413.74</v>
      </c>
      <c r="F7" s="29">
        <f>E7+medidas!B13</f>
        <v>3784413.74</v>
      </c>
      <c r="G7" s="29">
        <f>F7+medidas!C13</f>
        <v>3879413.74</v>
      </c>
      <c r="H7" s="29">
        <f>G7</f>
        <v>3879413.74</v>
      </c>
      <c r="I7" s="29">
        <f t="shared" ref="I7:J7" si="0">H7</f>
        <v>3879413.74</v>
      </c>
      <c r="J7" s="29">
        <f t="shared" si="0"/>
        <v>3879413.74</v>
      </c>
    </row>
    <row r="8" spans="2:10" ht="16.5" thickBot="1" x14ac:dyDescent="0.3">
      <c r="B8" s="48" t="s">
        <v>29</v>
      </c>
      <c r="C8" s="45">
        <v>3339945.52</v>
      </c>
      <c r="D8" s="23">
        <v>3652360.86</v>
      </c>
      <c r="E8" s="29">
        <v>3177972.88</v>
      </c>
      <c r="F8" s="29">
        <f>E8-medidas!B19</f>
        <v>3161972.88</v>
      </c>
      <c r="G8" s="29">
        <f>F8-medidas!C19</f>
        <v>3136972.88</v>
      </c>
      <c r="H8" s="29">
        <f>G8</f>
        <v>3136972.88</v>
      </c>
      <c r="I8" s="29">
        <f t="shared" ref="I8:J8" si="1">H8</f>
        <v>3136972.88</v>
      </c>
      <c r="J8" s="29">
        <f t="shared" si="1"/>
        <v>3136972.88</v>
      </c>
    </row>
    <row r="9" spans="2:10" ht="8.25" customHeight="1" x14ac:dyDescent="0.25">
      <c r="B9" s="26"/>
      <c r="C9" s="30"/>
      <c r="D9" s="30"/>
      <c r="E9" s="31"/>
      <c r="F9" s="64"/>
      <c r="G9" s="64"/>
      <c r="H9" s="64"/>
      <c r="I9" s="64"/>
      <c r="J9" s="65"/>
    </row>
    <row r="10" spans="2:10" ht="15.75" x14ac:dyDescent="0.25">
      <c r="B10" s="32" t="s">
        <v>30</v>
      </c>
      <c r="C10" s="24">
        <f>C7-C8</f>
        <v>862434.5299999998</v>
      </c>
      <c r="D10" s="24">
        <f t="shared" ref="D10:J10" si="2">D7-D8</f>
        <v>231494.87000000011</v>
      </c>
      <c r="E10" s="33">
        <f t="shared" si="2"/>
        <v>543440.86000000034</v>
      </c>
      <c r="F10" s="33">
        <f t="shared" si="2"/>
        <v>622440.86000000034</v>
      </c>
      <c r="G10" s="33">
        <f t="shared" si="2"/>
        <v>742440.86000000034</v>
      </c>
      <c r="H10" s="33">
        <f t="shared" si="2"/>
        <v>742440.86000000034</v>
      </c>
      <c r="I10" s="33">
        <f t="shared" si="2"/>
        <v>742440.86000000034</v>
      </c>
      <c r="J10" s="33">
        <f t="shared" si="2"/>
        <v>742440.86000000034</v>
      </c>
    </row>
    <row r="11" spans="2:10" ht="7.5" customHeight="1" x14ac:dyDescent="0.25">
      <c r="B11" s="26"/>
      <c r="C11" s="34"/>
      <c r="D11" s="34"/>
      <c r="E11" s="35"/>
      <c r="F11" s="64"/>
      <c r="G11" s="64"/>
      <c r="H11" s="64"/>
      <c r="I11" s="64"/>
      <c r="J11" s="65"/>
    </row>
    <row r="12" spans="2:10" x14ac:dyDescent="0.25">
      <c r="B12" s="26" t="s">
        <v>31</v>
      </c>
      <c r="C12" s="36">
        <f>intereses!$B$13</f>
        <v>391682.40055374999</v>
      </c>
      <c r="D12" s="36">
        <f>intereses!$B$13</f>
        <v>391682.40055374999</v>
      </c>
      <c r="E12" s="36">
        <f>intereses!$B$13</f>
        <v>391682.40055374999</v>
      </c>
      <c r="F12" s="36">
        <f>intereses!$B$13</f>
        <v>391682.40055374999</v>
      </c>
      <c r="G12" s="36">
        <f>intereses!$B$13</f>
        <v>391682.40055374999</v>
      </c>
      <c r="H12" s="36">
        <f>intereses!$B$13</f>
        <v>391682.40055374999</v>
      </c>
      <c r="I12" s="36">
        <f>intereses!$B$13</f>
        <v>391682.40055374999</v>
      </c>
      <c r="J12" s="37">
        <f>intereses!$B$13</f>
        <v>391682.40055374999</v>
      </c>
    </row>
    <row r="13" spans="2:10" ht="6.75" customHeight="1" x14ac:dyDescent="0.25">
      <c r="B13" s="26"/>
      <c r="C13" s="38"/>
      <c r="D13" s="38"/>
      <c r="E13" s="39"/>
      <c r="F13" s="64"/>
      <c r="G13" s="64"/>
      <c r="H13" s="64"/>
      <c r="I13" s="64"/>
      <c r="J13" s="65"/>
    </row>
    <row r="14" spans="2:10" ht="15.75" x14ac:dyDescent="0.25">
      <c r="B14" s="32" t="s">
        <v>32</v>
      </c>
      <c r="C14" s="24">
        <f>C10-C12</f>
        <v>470752.1294462498</v>
      </c>
      <c r="D14" s="25">
        <f t="shared" ref="D14:J14" si="3">D10-D12</f>
        <v>-160187.53055374988</v>
      </c>
      <c r="E14" s="33">
        <f t="shared" si="3"/>
        <v>151758.45944625034</v>
      </c>
      <c r="F14" s="33">
        <f t="shared" si="3"/>
        <v>230758.45944625034</v>
      </c>
      <c r="G14" s="33">
        <f t="shared" si="3"/>
        <v>350758.45944625034</v>
      </c>
      <c r="H14" s="33">
        <f t="shared" si="3"/>
        <v>350758.45944625034</v>
      </c>
      <c r="I14" s="33">
        <f t="shared" si="3"/>
        <v>350758.45944625034</v>
      </c>
      <c r="J14" s="33">
        <f t="shared" si="3"/>
        <v>350758.45944625034</v>
      </c>
    </row>
    <row r="15" spans="2:10" ht="6" customHeight="1" x14ac:dyDescent="0.25">
      <c r="B15" s="26"/>
      <c r="C15" s="40"/>
      <c r="D15" s="40"/>
      <c r="E15" s="41"/>
      <c r="F15" s="64"/>
      <c r="G15" s="64"/>
      <c r="H15" s="64"/>
      <c r="I15" s="64"/>
      <c r="J15" s="65"/>
    </row>
    <row r="16" spans="2:10" ht="16.5" thickBot="1" x14ac:dyDescent="0.3">
      <c r="B16" s="42" t="s">
        <v>33</v>
      </c>
      <c r="C16" s="43">
        <v>-1166609.8700000001</v>
      </c>
      <c r="D16" s="43">
        <v>-2205792.44</v>
      </c>
      <c r="E16" s="44">
        <v>-558773.22</v>
      </c>
      <c r="F16" s="44">
        <f>E16+medidas!B21</f>
        <v>-479773.22</v>
      </c>
      <c r="G16" s="44">
        <f>F16+medidas!C21</f>
        <v>-359773.22</v>
      </c>
      <c r="H16" s="44">
        <f>G16+medidas!D21</f>
        <v>-239773.21999999997</v>
      </c>
      <c r="I16" s="44">
        <f>H16+medidas!E21</f>
        <v>-119773.21999999997</v>
      </c>
      <c r="J16" s="44">
        <f>I16+medidas!F21</f>
        <v>226.78000000002794</v>
      </c>
    </row>
    <row r="17" spans="2:5" x14ac:dyDescent="0.25">
      <c r="B17" s="18"/>
      <c r="C17" s="19"/>
      <c r="D17" s="19"/>
      <c r="E17" s="19"/>
    </row>
    <row r="18" spans="2:5" x14ac:dyDescent="0.25">
      <c r="B18" s="18"/>
      <c r="C18" s="20"/>
      <c r="D18" s="20"/>
      <c r="E18" s="20"/>
    </row>
    <row r="19" spans="2:5" x14ac:dyDescent="0.25">
      <c r="B19" s="18"/>
      <c r="C19" s="19"/>
      <c r="D19" s="19"/>
      <c r="E19" s="19"/>
    </row>
    <row r="20" spans="2:5" x14ac:dyDescent="0.25">
      <c r="B20" s="18"/>
      <c r="C20" s="20"/>
      <c r="D20" s="20"/>
      <c r="E20" s="20"/>
    </row>
    <row r="21" spans="2:5" x14ac:dyDescent="0.25">
      <c r="B21" s="18"/>
      <c r="C21" s="19"/>
      <c r="D21" s="19"/>
      <c r="E21" s="19"/>
    </row>
    <row r="22" spans="2:5" x14ac:dyDescent="0.25">
      <c r="B22" s="18"/>
      <c r="C22" s="20"/>
      <c r="D22" s="20"/>
      <c r="E22" s="20"/>
    </row>
    <row r="23" spans="2:5" x14ac:dyDescent="0.25">
      <c r="B23" s="18"/>
      <c r="C23" s="21"/>
      <c r="D23" s="21"/>
      <c r="E23" s="21"/>
    </row>
    <row r="24" spans="2:5" x14ac:dyDescent="0.25">
      <c r="B24" s="18"/>
      <c r="C24" s="19"/>
      <c r="D24" s="19"/>
      <c r="E24" s="19"/>
    </row>
    <row r="25" spans="2:5" x14ac:dyDescent="0.25">
      <c r="B25" s="18"/>
      <c r="C25" s="20"/>
      <c r="D25" s="20"/>
      <c r="E25" s="20"/>
    </row>
    <row r="26" spans="2:5" x14ac:dyDescent="0.25">
      <c r="B26" s="18"/>
      <c r="C26" s="19"/>
      <c r="D26" s="19"/>
      <c r="E26" s="19"/>
    </row>
    <row r="27" spans="2:5" x14ac:dyDescent="0.25">
      <c r="B27" s="18"/>
      <c r="C27" s="20"/>
      <c r="D27" s="20"/>
      <c r="E27" s="20"/>
    </row>
    <row r="28" spans="2:5" x14ac:dyDescent="0.25">
      <c r="B28" s="18"/>
      <c r="C28" s="19"/>
      <c r="D28" s="19"/>
      <c r="E28" s="19"/>
    </row>
    <row r="29" spans="2:5" x14ac:dyDescent="0.25">
      <c r="B29" s="18"/>
      <c r="C29" s="21"/>
      <c r="D29" s="21"/>
      <c r="E29" s="21"/>
    </row>
    <row r="30" spans="2:5" x14ac:dyDescent="0.25">
      <c r="B30" s="18"/>
      <c r="C30" s="19"/>
      <c r="D30" s="19"/>
      <c r="E30" s="19"/>
    </row>
    <row r="31" spans="2:5" x14ac:dyDescent="0.25">
      <c r="B31" s="18"/>
      <c r="C31" s="20"/>
      <c r="D31" s="20"/>
      <c r="E31" s="20"/>
    </row>
    <row r="32" spans="2:5" x14ac:dyDescent="0.25">
      <c r="B32" s="18"/>
      <c r="C32" s="19"/>
      <c r="D32" s="19"/>
      <c r="E32" s="19"/>
    </row>
    <row r="33" spans="2:5" x14ac:dyDescent="0.25">
      <c r="B33" s="18"/>
      <c r="C33" s="20"/>
      <c r="D33" s="20"/>
      <c r="E33" s="20"/>
    </row>
    <row r="34" spans="2:5" x14ac:dyDescent="0.25">
      <c r="B34" s="18"/>
      <c r="C34" s="22"/>
      <c r="D34" s="22"/>
      <c r="E34" s="22"/>
    </row>
    <row r="35" spans="2:5" x14ac:dyDescent="0.25">
      <c r="B35" s="18"/>
      <c r="C35" s="19"/>
      <c r="D35" s="19"/>
      <c r="E35" s="19"/>
    </row>
    <row r="36" spans="2:5" x14ac:dyDescent="0.25">
      <c r="B36" s="18"/>
      <c r="C36" s="18"/>
      <c r="D36" s="18"/>
      <c r="E36" s="18"/>
    </row>
    <row r="37" spans="2:5" x14ac:dyDescent="0.25">
      <c r="B37" s="18"/>
      <c r="C37" s="18"/>
      <c r="D37" s="18"/>
      <c r="E37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C1" workbookViewId="0">
      <selection activeCell="F6" sqref="F6"/>
    </sheetView>
  </sheetViews>
  <sheetFormatPr baseColWidth="10" defaultRowHeight="15" x14ac:dyDescent="0.25"/>
  <cols>
    <col min="1" max="1" width="22.28515625" customWidth="1"/>
    <col min="2" max="2" width="16.5703125" customWidth="1"/>
    <col min="3" max="3" width="11.7109375" bestFit="1" customWidth="1"/>
    <col min="4" max="5" width="15.42578125" customWidth="1"/>
    <col min="6" max="6" width="14.5703125" customWidth="1"/>
    <col min="7" max="7" width="18.85546875" customWidth="1"/>
    <col min="8" max="11" width="15.42578125" customWidth="1"/>
  </cols>
  <sheetData>
    <row r="1" spans="1:14" ht="48.75" customHeight="1" x14ac:dyDescent="0.25">
      <c r="A1" s="15" t="s">
        <v>1</v>
      </c>
      <c r="B1" s="14" t="s">
        <v>2</v>
      </c>
      <c r="C1" s="14" t="s">
        <v>0</v>
      </c>
      <c r="D1" s="14" t="s">
        <v>3</v>
      </c>
      <c r="E1" s="14" t="s">
        <v>14</v>
      </c>
      <c r="F1" s="14" t="s">
        <v>4</v>
      </c>
      <c r="G1" s="14" t="s">
        <v>9</v>
      </c>
      <c r="H1" s="14" t="s">
        <v>10</v>
      </c>
      <c r="I1" s="14" t="s">
        <v>11</v>
      </c>
      <c r="J1" s="14" t="s">
        <v>12</v>
      </c>
      <c r="K1" s="14" t="s">
        <v>13</v>
      </c>
      <c r="L1" s="14" t="s">
        <v>23</v>
      </c>
      <c r="M1" s="14" t="s">
        <v>24</v>
      </c>
    </row>
    <row r="2" spans="1:14" x14ac:dyDescent="0.25">
      <c r="A2" t="s">
        <v>5</v>
      </c>
      <c r="B2" s="5">
        <v>41102</v>
      </c>
      <c r="C2" s="7">
        <v>2605733.89</v>
      </c>
      <c r="D2" s="7">
        <v>2605733.89</v>
      </c>
      <c r="E2" s="7">
        <f>D2/8</f>
        <v>325716.73625000002</v>
      </c>
      <c r="F2" s="6">
        <v>2419610.0499999998</v>
      </c>
      <c r="G2" s="1">
        <f>D2-E2</f>
        <v>2280017.1537500001</v>
      </c>
      <c r="H2" s="1">
        <f>G2-E2</f>
        <v>1954300.4175</v>
      </c>
      <c r="I2" s="1">
        <f>H2-E2</f>
        <v>1628583.6812499999</v>
      </c>
      <c r="J2" s="1">
        <f>I2-E2</f>
        <v>1302866.9449999998</v>
      </c>
      <c r="K2" s="1">
        <f>J2-E2</f>
        <v>977150.20874999976</v>
      </c>
      <c r="L2" s="1">
        <f>K2-E2</f>
        <v>651433.47249999968</v>
      </c>
      <c r="M2" s="1">
        <f>L2-E2</f>
        <v>325716.73624999967</v>
      </c>
      <c r="N2" s="1"/>
    </row>
    <row r="3" spans="1:14" x14ac:dyDescent="0.25">
      <c r="A3" t="s">
        <v>5</v>
      </c>
      <c r="B3" s="5">
        <v>41102</v>
      </c>
      <c r="C3" s="7">
        <v>5768.51</v>
      </c>
      <c r="D3" s="7">
        <v>5768.51</v>
      </c>
      <c r="E3" s="7">
        <f t="shared" ref="E3:E5" si="0">D3/8</f>
        <v>721.06375000000003</v>
      </c>
      <c r="F3" s="6">
        <v>5562.5</v>
      </c>
      <c r="G3" s="1">
        <f t="shared" ref="G3:G5" si="1">D3-E3</f>
        <v>5047.44625</v>
      </c>
      <c r="H3" s="1">
        <f t="shared" ref="H3:H5" si="2">G3-E3</f>
        <v>4326.3824999999997</v>
      </c>
      <c r="I3" s="1">
        <f t="shared" ref="I3:I5" si="3">H3-E3</f>
        <v>3605.3187499999995</v>
      </c>
      <c r="J3" s="1">
        <f t="shared" ref="J3:J5" si="4">I3-E3</f>
        <v>2884.2549999999992</v>
      </c>
      <c r="K3" s="1">
        <f t="shared" ref="K3:K5" si="5">J3-E3</f>
        <v>2163.1912499999989</v>
      </c>
      <c r="L3" s="1">
        <f t="shared" ref="L3:L5" si="6">K3-E3</f>
        <v>1442.1274999999989</v>
      </c>
      <c r="M3" s="1">
        <f t="shared" ref="M3:M5" si="7">L3-E3</f>
        <v>721.06374999999889</v>
      </c>
    </row>
    <row r="4" spans="1:14" x14ac:dyDescent="0.25">
      <c r="A4" t="s">
        <v>6</v>
      </c>
      <c r="C4" s="7">
        <v>151000</v>
      </c>
      <c r="D4" s="7">
        <v>151000</v>
      </c>
      <c r="E4" s="7">
        <f t="shared" si="0"/>
        <v>18875</v>
      </c>
      <c r="F4" s="6">
        <v>146280.07999999999</v>
      </c>
      <c r="G4" s="1">
        <f t="shared" si="1"/>
        <v>132125</v>
      </c>
      <c r="H4" s="1">
        <f t="shared" si="2"/>
        <v>113250</v>
      </c>
      <c r="I4" s="1">
        <f t="shared" si="3"/>
        <v>94375</v>
      </c>
      <c r="J4" s="1">
        <f t="shared" si="4"/>
        <v>75500</v>
      </c>
      <c r="K4" s="1">
        <f t="shared" si="5"/>
        <v>56625</v>
      </c>
      <c r="L4" s="1">
        <f t="shared" si="6"/>
        <v>37750</v>
      </c>
      <c r="M4" s="1">
        <f t="shared" si="7"/>
        <v>18875</v>
      </c>
    </row>
    <row r="5" spans="1:14" x14ac:dyDescent="0.25">
      <c r="A5" t="s">
        <v>7</v>
      </c>
      <c r="C5" s="7">
        <v>153374.1</v>
      </c>
      <c r="D5" s="7">
        <v>153374.1</v>
      </c>
      <c r="E5" s="7">
        <f t="shared" si="0"/>
        <v>19171.762500000001</v>
      </c>
      <c r="F5" s="6">
        <v>138995.25</v>
      </c>
      <c r="G5" s="1">
        <f t="shared" si="1"/>
        <v>134202.33749999999</v>
      </c>
      <c r="H5" s="1">
        <f t="shared" si="2"/>
        <v>115030.575</v>
      </c>
      <c r="I5" s="1">
        <f t="shared" si="3"/>
        <v>95858.8125</v>
      </c>
      <c r="J5" s="1">
        <f t="shared" si="4"/>
        <v>76687.05</v>
      </c>
      <c r="K5" s="1">
        <f t="shared" si="5"/>
        <v>57515.287500000006</v>
      </c>
      <c r="L5" s="1">
        <f t="shared" si="6"/>
        <v>38343.525000000009</v>
      </c>
      <c r="M5" s="1">
        <f t="shared" si="7"/>
        <v>19171.762500000008</v>
      </c>
    </row>
    <row r="6" spans="1:14" x14ac:dyDescent="0.25">
      <c r="D6" s="1">
        <f>SUM(D2:D5)</f>
        <v>2915876.5</v>
      </c>
      <c r="E6" s="1">
        <f>SUM(E2:E5)</f>
        <v>364484.5625</v>
      </c>
      <c r="F6" s="1">
        <f>SUM(F2:F5)</f>
        <v>2710447.88</v>
      </c>
    </row>
    <row r="7" spans="1:14" x14ac:dyDescent="0.25">
      <c r="A7" t="s">
        <v>8</v>
      </c>
      <c r="C7" s="9"/>
      <c r="D7" s="1">
        <f>D6/8</f>
        <v>364484.5625</v>
      </c>
      <c r="E7" s="1"/>
      <c r="F7" s="10"/>
      <c r="G7" s="10"/>
    </row>
    <row r="8" spans="1:14" x14ac:dyDescent="0.25">
      <c r="C8" s="9"/>
      <c r="D8" s="9"/>
      <c r="E8" s="9"/>
      <c r="F8" s="11"/>
      <c r="G8" s="10"/>
    </row>
    <row r="9" spans="1:14" x14ac:dyDescent="0.25">
      <c r="C9" s="12"/>
      <c r="D9" s="9"/>
      <c r="E9" s="9"/>
      <c r="F9" s="10"/>
      <c r="G9" s="10"/>
    </row>
    <row r="10" spans="1:14" x14ac:dyDescent="0.25">
      <c r="C10" s="12"/>
      <c r="D10" s="9"/>
      <c r="E10" s="9"/>
      <c r="F10" s="10"/>
      <c r="G10" s="10"/>
    </row>
    <row r="11" spans="1:14" x14ac:dyDescent="0.25">
      <c r="C11" s="12"/>
      <c r="D11" s="9"/>
      <c r="E11" s="9"/>
      <c r="F11" s="10"/>
      <c r="G11" s="10"/>
    </row>
    <row r="12" spans="1:14" x14ac:dyDescent="0.25">
      <c r="C12" s="12"/>
      <c r="D12" s="9"/>
      <c r="E12" s="9"/>
      <c r="F12" s="10"/>
      <c r="G12" s="10"/>
    </row>
    <row r="13" spans="1:14" x14ac:dyDescent="0.25">
      <c r="C13" s="12"/>
      <c r="D13" s="9"/>
      <c r="E13" s="9"/>
      <c r="F13" s="10"/>
      <c r="G13" s="10"/>
    </row>
    <row r="14" spans="1:14" x14ac:dyDescent="0.25">
      <c r="C14" s="12"/>
      <c r="D14" s="9"/>
      <c r="E14" s="9"/>
      <c r="F14" s="10"/>
      <c r="G14" s="10"/>
    </row>
    <row r="15" spans="1:14" x14ac:dyDescent="0.25">
      <c r="C15" s="12"/>
      <c r="D15" s="9"/>
      <c r="E15" s="9"/>
      <c r="F15" s="10"/>
      <c r="G15" s="10"/>
    </row>
    <row r="16" spans="1:14" x14ac:dyDescent="0.25">
      <c r="C16" s="12"/>
      <c r="D16" s="9"/>
      <c r="E16" s="9"/>
      <c r="F16" s="10"/>
      <c r="G16" s="10"/>
    </row>
    <row r="17" spans="1:7" x14ac:dyDescent="0.25">
      <c r="C17" s="9"/>
      <c r="D17" s="9"/>
      <c r="E17" s="9"/>
      <c r="F17" s="10"/>
      <c r="G17" s="10"/>
    </row>
    <row r="18" spans="1:7" x14ac:dyDescent="0.25">
      <c r="C18" s="9"/>
      <c r="D18" s="9"/>
      <c r="E18" s="9"/>
      <c r="F18" s="10"/>
      <c r="G18" s="10"/>
    </row>
    <row r="19" spans="1:7" x14ac:dyDescent="0.25">
      <c r="C19" s="12"/>
      <c r="D19" s="9"/>
      <c r="E19" s="9"/>
      <c r="F19" s="10"/>
      <c r="G19" s="10"/>
    </row>
    <row r="20" spans="1:7" x14ac:dyDescent="0.25">
      <c r="C20" s="12"/>
      <c r="D20" s="9"/>
      <c r="E20" s="9"/>
      <c r="F20" s="10"/>
      <c r="G20" s="10"/>
    </row>
    <row r="21" spans="1:7" x14ac:dyDescent="0.25">
      <c r="C21" s="12"/>
      <c r="D21" s="9"/>
      <c r="E21" s="9"/>
      <c r="F21" s="10"/>
      <c r="G21" s="10"/>
    </row>
    <row r="22" spans="1:7" x14ac:dyDescent="0.25">
      <c r="C22" s="9"/>
      <c r="D22" s="9"/>
      <c r="E22" s="9"/>
      <c r="F22" s="10"/>
      <c r="G22" s="10"/>
    </row>
    <row r="23" spans="1:7" x14ac:dyDescent="0.25">
      <c r="C23" s="9"/>
      <c r="D23" s="9"/>
      <c r="E23" s="9"/>
      <c r="F23" s="10"/>
      <c r="G23" s="10"/>
    </row>
    <row r="24" spans="1:7" x14ac:dyDescent="0.25">
      <c r="A24" s="13"/>
      <c r="B24" s="10"/>
      <c r="C24" s="10"/>
      <c r="D24" s="10"/>
      <c r="E24" s="10"/>
      <c r="F24" s="10"/>
      <c r="G24" s="10"/>
    </row>
    <row r="25" spans="1:7" x14ac:dyDescent="0.25">
      <c r="A25" s="13"/>
      <c r="B25" s="10"/>
      <c r="C25" s="3"/>
      <c r="D25" s="10"/>
      <c r="E25" s="10"/>
      <c r="F25" s="10"/>
      <c r="G25" s="10"/>
    </row>
    <row r="26" spans="1:7" x14ac:dyDescent="0.25">
      <c r="A26" s="2"/>
      <c r="C26" s="1"/>
    </row>
    <row r="27" spans="1:7" x14ac:dyDescent="0.25">
      <c r="A27" s="2"/>
      <c r="C27" s="1"/>
    </row>
    <row r="28" spans="1:7" x14ac:dyDescent="0.25">
      <c r="A28" s="2"/>
      <c r="C28" s="1"/>
    </row>
    <row r="29" spans="1:7" x14ac:dyDescent="0.25">
      <c r="A29" s="2"/>
      <c r="C29" s="1"/>
    </row>
    <row r="30" spans="1:7" x14ac:dyDescent="0.25">
      <c r="A30" s="2"/>
      <c r="C30" s="1"/>
    </row>
    <row r="31" spans="1:7" x14ac:dyDescent="0.25">
      <c r="A31" s="2"/>
      <c r="C31" s="1"/>
    </row>
    <row r="32" spans="1:7" x14ac:dyDescent="0.25">
      <c r="A32" s="2"/>
      <c r="C32" s="1"/>
    </row>
    <row r="33" spans="1:3" x14ac:dyDescent="0.25">
      <c r="A33" s="2"/>
      <c r="C33" s="3"/>
    </row>
    <row r="34" spans="1:3" x14ac:dyDescent="0.25">
      <c r="A34" s="2"/>
      <c r="C34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13" sqref="B13"/>
    </sheetView>
  </sheetViews>
  <sheetFormatPr baseColWidth="10" defaultRowHeight="15" x14ac:dyDescent="0.25"/>
  <cols>
    <col min="1" max="1" width="25.5703125" customWidth="1"/>
    <col min="2" max="2" width="15.42578125" customWidth="1"/>
    <col min="3" max="3" width="0.85546875" hidden="1" customWidth="1"/>
    <col min="4" max="4" width="16" customWidth="1"/>
    <col min="5" max="8" width="15.42578125" customWidth="1"/>
  </cols>
  <sheetData>
    <row r="1" spans="1:11" ht="48.75" customHeight="1" x14ac:dyDescent="0.25">
      <c r="A1" s="17" t="s">
        <v>1</v>
      </c>
      <c r="B1" s="17" t="s">
        <v>3</v>
      </c>
      <c r="C1" s="17" t="s">
        <v>14</v>
      </c>
      <c r="D1" s="17" t="s">
        <v>15</v>
      </c>
      <c r="E1" s="17" t="s">
        <v>16</v>
      </c>
      <c r="F1" s="17" t="s">
        <v>17</v>
      </c>
      <c r="G1" s="17" t="s">
        <v>18</v>
      </c>
      <c r="H1" s="17" t="s">
        <v>19</v>
      </c>
      <c r="I1" s="17" t="s">
        <v>25</v>
      </c>
      <c r="J1" s="17" t="s">
        <v>26</v>
      </c>
      <c r="K1" s="17" t="s">
        <v>27</v>
      </c>
    </row>
    <row r="2" spans="1:11" x14ac:dyDescent="0.25">
      <c r="A2" t="s">
        <v>52</v>
      </c>
      <c r="B2" s="7">
        <v>2605733.89</v>
      </c>
      <c r="C2" s="7">
        <f>B2/8</f>
        <v>325716.73625000002</v>
      </c>
      <c r="D2" s="1">
        <f>B2-C2</f>
        <v>2280017.1537500001</v>
      </c>
      <c r="E2" s="1">
        <f>D2-C2</f>
        <v>1954300.4175</v>
      </c>
      <c r="F2" s="1">
        <f>E2-C2</f>
        <v>1628583.6812499999</v>
      </c>
      <c r="G2" s="1">
        <f>F2-C2</f>
        <v>1302866.9449999998</v>
      </c>
      <c r="H2" s="1">
        <f>G2-C2</f>
        <v>977150.20874999976</v>
      </c>
      <c r="I2" s="1">
        <f>H2-C2</f>
        <v>651433.47249999968</v>
      </c>
      <c r="J2" s="1">
        <f>I2-C2</f>
        <v>325716.73624999967</v>
      </c>
      <c r="K2" s="1">
        <f>J2-'capital vivo'!E2</f>
        <v>0</v>
      </c>
    </row>
    <row r="3" spans="1:11" x14ac:dyDescent="0.25">
      <c r="A3" t="s">
        <v>53</v>
      </c>
      <c r="B3" s="7">
        <v>5768.51</v>
      </c>
      <c r="C3" s="7">
        <f t="shared" ref="C3:C5" si="0">B3/8</f>
        <v>721.06375000000003</v>
      </c>
      <c r="D3" s="1">
        <f>B3-C3</f>
        <v>5047.44625</v>
      </c>
      <c r="E3" s="1">
        <f>D3-C3</f>
        <v>4326.3824999999997</v>
      </c>
      <c r="F3" s="1">
        <f>E3-C3</f>
        <v>3605.3187499999995</v>
      </c>
      <c r="G3" s="1">
        <f>F3-C3</f>
        <v>2884.2549999999992</v>
      </c>
      <c r="H3" s="1">
        <f>G3-C3</f>
        <v>2163.1912499999989</v>
      </c>
      <c r="I3" s="1">
        <f>H3-C3</f>
        <v>1442.1274999999989</v>
      </c>
      <c r="J3" s="1">
        <f>I3-C3</f>
        <v>721.06374999999889</v>
      </c>
      <c r="K3" s="1">
        <f>J3-'capital vivo'!E3</f>
        <v>-1.1368683772161603E-12</v>
      </c>
    </row>
    <row r="4" spans="1:11" x14ac:dyDescent="0.25">
      <c r="A4" t="s">
        <v>54</v>
      </c>
      <c r="B4" s="7">
        <v>151000</v>
      </c>
      <c r="C4" s="7">
        <f t="shared" si="0"/>
        <v>18875</v>
      </c>
      <c r="D4" s="1">
        <f>B4-C4</f>
        <v>132125</v>
      </c>
      <c r="E4" s="1">
        <f>D4-C4</f>
        <v>113250</v>
      </c>
      <c r="F4" s="1">
        <f>E4-C4</f>
        <v>94375</v>
      </c>
      <c r="G4" s="1">
        <f>F4-C4</f>
        <v>75500</v>
      </c>
      <c r="H4" s="1">
        <f>G4-C4</f>
        <v>56625</v>
      </c>
      <c r="I4" s="1">
        <f>H4-C4</f>
        <v>37750</v>
      </c>
      <c r="J4" s="1">
        <f>I4-C4</f>
        <v>18875</v>
      </c>
      <c r="K4" s="1">
        <f>J4-'capital vivo'!E4</f>
        <v>0</v>
      </c>
    </row>
    <row r="5" spans="1:11" x14ac:dyDescent="0.25">
      <c r="A5" t="s">
        <v>55</v>
      </c>
      <c r="B5" s="7">
        <v>153374.1</v>
      </c>
      <c r="C5" s="7">
        <f t="shared" si="0"/>
        <v>19171.762500000001</v>
      </c>
      <c r="D5" s="1">
        <f>B5-C5</f>
        <v>134202.33749999999</v>
      </c>
      <c r="E5" s="1">
        <f>D5-C5</f>
        <v>115030.575</v>
      </c>
      <c r="F5" s="1">
        <f>E5-C5</f>
        <v>95858.8125</v>
      </c>
      <c r="G5" s="1">
        <f>F5-C5</f>
        <v>76687.05</v>
      </c>
      <c r="H5" s="1">
        <f>G5-C5</f>
        <v>57515.287500000006</v>
      </c>
      <c r="I5" s="1">
        <f>H5-C5</f>
        <v>38343.525000000009</v>
      </c>
      <c r="J5" s="1">
        <f>I5-C5</f>
        <v>19171.762500000008</v>
      </c>
      <c r="K5" s="1">
        <f>J5-'capital vivo'!E5</f>
        <v>0</v>
      </c>
    </row>
    <row r="6" spans="1:11" x14ac:dyDescent="0.25">
      <c r="A6" s="8" t="s">
        <v>21</v>
      </c>
      <c r="B6" s="1">
        <f>SUM(B2:B5)</f>
        <v>2915876.5</v>
      </c>
      <c r="C6" s="1">
        <f>SUM(C2:C5)</f>
        <v>364484.5625</v>
      </c>
      <c r="D6" s="1">
        <f>SUM(D2:D5)</f>
        <v>2551391.9375</v>
      </c>
      <c r="E6" s="1">
        <f>D6-C6</f>
        <v>2186907.375</v>
      </c>
      <c r="F6" s="1">
        <f>E6-C6</f>
        <v>1822422.8125</v>
      </c>
      <c r="G6" s="1">
        <f>F6-C6</f>
        <v>1457938.25</v>
      </c>
      <c r="H6" s="1">
        <f>G6-C6</f>
        <v>1093453.6875</v>
      </c>
      <c r="I6" s="1">
        <f>H6-C6</f>
        <v>728969.125</v>
      </c>
      <c r="J6" s="1">
        <f>I6-C6</f>
        <v>364484.5625</v>
      </c>
      <c r="K6" s="1">
        <f>J6-'capital vivo'!E6</f>
        <v>0</v>
      </c>
    </row>
    <row r="7" spans="1:11" x14ac:dyDescent="0.25">
      <c r="A7" t="s">
        <v>8</v>
      </c>
      <c r="B7" s="7">
        <f>B6/8</f>
        <v>364484.5625</v>
      </c>
      <c r="C7" s="7">
        <f t="shared" ref="C7" si="1">C6/8</f>
        <v>45560.5703125</v>
      </c>
      <c r="D7" s="7">
        <v>364484.5625</v>
      </c>
      <c r="E7" s="7">
        <v>364484.5625</v>
      </c>
      <c r="F7" s="7">
        <v>364484.5625</v>
      </c>
      <c r="G7" s="7">
        <v>364484.5625</v>
      </c>
      <c r="H7" s="7">
        <v>364484.5625</v>
      </c>
      <c r="I7" s="7">
        <v>364484.5625</v>
      </c>
      <c r="J7" s="7">
        <v>364484.5625</v>
      </c>
      <c r="K7" s="7">
        <v>0</v>
      </c>
    </row>
    <row r="8" spans="1:11" x14ac:dyDescent="0.25">
      <c r="A8" t="s">
        <v>20</v>
      </c>
      <c r="B8" s="7">
        <f>B6*1.311/100</f>
        <v>38227.140914999996</v>
      </c>
      <c r="C8" s="9"/>
      <c r="D8" s="7">
        <f>D6*1.311/100</f>
        <v>33448.748300624997</v>
      </c>
      <c r="E8" s="7">
        <f>E6*1.311/100</f>
        <v>28670.355686249997</v>
      </c>
      <c r="F8" s="7">
        <f t="shared" ref="F8:K8" si="2">F6*1.311/100</f>
        <v>23891.963071874998</v>
      </c>
      <c r="G8" s="7">
        <f t="shared" si="2"/>
        <v>19113.570457499998</v>
      </c>
      <c r="H8" s="7">
        <f t="shared" si="2"/>
        <v>14335.177843124999</v>
      </c>
      <c r="I8" s="7">
        <f t="shared" si="2"/>
        <v>9556.7852287499991</v>
      </c>
      <c r="J8" s="7">
        <f t="shared" si="2"/>
        <v>4778.3926143749995</v>
      </c>
      <c r="K8" s="7">
        <f t="shared" si="2"/>
        <v>0</v>
      </c>
    </row>
    <row r="9" spans="1:11" ht="30.75" customHeight="1" x14ac:dyDescent="0.25">
      <c r="A9" s="14" t="s">
        <v>22</v>
      </c>
      <c r="B9" s="16">
        <f>SUM(B7:B8)</f>
        <v>402711.703415</v>
      </c>
      <c r="C9" s="16">
        <f t="shared" ref="C9:H9" si="3">SUM(C7:C8)</f>
        <v>45560.5703125</v>
      </c>
      <c r="D9" s="16">
        <f t="shared" si="3"/>
        <v>397933.31080062501</v>
      </c>
      <c r="E9" s="16">
        <f t="shared" si="3"/>
        <v>393154.91818625003</v>
      </c>
      <c r="F9" s="16">
        <f t="shared" si="3"/>
        <v>388376.52557187498</v>
      </c>
      <c r="G9" s="16">
        <f t="shared" si="3"/>
        <v>383598.1329575</v>
      </c>
      <c r="H9" s="16">
        <f t="shared" si="3"/>
        <v>378819.74034312501</v>
      </c>
      <c r="I9" s="16">
        <f t="shared" ref="I9" si="4">SUM(I7:I8)</f>
        <v>374041.34772874997</v>
      </c>
      <c r="J9" s="16">
        <f t="shared" ref="J9" si="5">SUM(J7:J8)</f>
        <v>369262.95511437498</v>
      </c>
    </row>
    <row r="10" spans="1:11" x14ac:dyDescent="0.25">
      <c r="B10" s="7">
        <f>SUM(B9:J9)</f>
        <v>3133459.2044299999</v>
      </c>
      <c r="C10" s="9"/>
      <c r="D10" s="10"/>
    </row>
    <row r="11" spans="1:11" x14ac:dyDescent="0.25">
      <c r="B11" s="7"/>
      <c r="C11" s="9"/>
      <c r="D11" s="10"/>
    </row>
    <row r="12" spans="1:11" x14ac:dyDescent="0.25">
      <c r="B12" s="7"/>
      <c r="C12" s="9"/>
      <c r="D12" s="10"/>
    </row>
    <row r="13" spans="1:11" ht="24" customHeight="1" x14ac:dyDescent="0.25">
      <c r="A13" t="s">
        <v>8</v>
      </c>
      <c r="B13" s="7">
        <f>B10/8</f>
        <v>391682.40055374999</v>
      </c>
      <c r="C13" s="9"/>
      <c r="D13" s="10"/>
    </row>
    <row r="14" spans="1:11" ht="24" customHeight="1" x14ac:dyDescent="0.25">
      <c r="A14" t="s">
        <v>20</v>
      </c>
      <c r="B14" s="7"/>
      <c r="C14" s="9"/>
      <c r="D14" s="10"/>
      <c r="E14" s="14"/>
    </row>
    <row r="15" spans="1:11" ht="42" customHeight="1" x14ac:dyDescent="0.25">
      <c r="A15" s="14" t="s">
        <v>22</v>
      </c>
      <c r="B15" s="7"/>
      <c r="C15" s="9"/>
      <c r="D15" s="10"/>
    </row>
    <row r="16" spans="1:11" x14ac:dyDescent="0.25">
      <c r="B16" s="7"/>
      <c r="C16" s="9"/>
      <c r="D16" s="10"/>
    </row>
    <row r="17" spans="1:6" x14ac:dyDescent="0.25">
      <c r="B17" s="7"/>
      <c r="C17" s="9"/>
      <c r="D17" s="10"/>
    </row>
    <row r="18" spans="1:6" ht="30" x14ac:dyDescent="0.25">
      <c r="B18" s="7"/>
      <c r="C18" s="9"/>
      <c r="D18" s="17" t="s">
        <v>19</v>
      </c>
      <c r="E18" s="17" t="s">
        <v>25</v>
      </c>
      <c r="F18" s="17" t="s">
        <v>26</v>
      </c>
    </row>
    <row r="19" spans="1:6" x14ac:dyDescent="0.25">
      <c r="A19" t="s">
        <v>8</v>
      </c>
      <c r="B19" s="7"/>
      <c r="C19" s="10"/>
      <c r="D19" s="7">
        <v>364484.5625</v>
      </c>
      <c r="E19" s="7">
        <v>364484.5625</v>
      </c>
      <c r="F19" s="7">
        <v>364484.5625</v>
      </c>
    </row>
    <row r="20" spans="1:6" x14ac:dyDescent="0.25">
      <c r="A20" t="s">
        <v>20</v>
      </c>
      <c r="B20" s="10"/>
      <c r="C20" s="10"/>
      <c r="D20" s="7">
        <v>14335.177843124999</v>
      </c>
      <c r="E20" s="7">
        <v>9556.7852287499991</v>
      </c>
      <c r="F20" s="7">
        <v>4778.3926143749995</v>
      </c>
    </row>
    <row r="21" spans="1:6" ht="30" x14ac:dyDescent="0.25">
      <c r="A21" s="14" t="s">
        <v>22</v>
      </c>
      <c r="B21" s="1">
        <f>SUM(D21:F21)</f>
        <v>1122124.0431862501</v>
      </c>
      <c r="D21" s="16">
        <v>378819.74034312501</v>
      </c>
      <c r="E21" s="16">
        <v>374041.34772874997</v>
      </c>
      <c r="F21" s="16">
        <v>369262.95511437498</v>
      </c>
    </row>
    <row r="22" spans="1:6" x14ac:dyDescent="0.25">
      <c r="A22" s="2"/>
    </row>
    <row r="23" spans="1:6" x14ac:dyDescent="0.25">
      <c r="A23" s="2"/>
    </row>
    <row r="24" spans="1:6" x14ac:dyDescent="0.25">
      <c r="A24" s="2"/>
    </row>
    <row r="25" spans="1:6" x14ac:dyDescent="0.25">
      <c r="A25" s="2"/>
    </row>
    <row r="26" spans="1:6" x14ac:dyDescent="0.25">
      <c r="A26" s="2"/>
    </row>
    <row r="27" spans="1:6" x14ac:dyDescent="0.25">
      <c r="A27" s="2"/>
    </row>
    <row r="28" spans="1:6" x14ac:dyDescent="0.25">
      <c r="A28" s="2"/>
    </row>
    <row r="29" spans="1:6" x14ac:dyDescent="0.25">
      <c r="A2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45" zoomScaleNormal="145" workbookViewId="0">
      <selection activeCell="F21" sqref="F21"/>
    </sheetView>
  </sheetViews>
  <sheetFormatPr baseColWidth="10" defaultRowHeight="15" x14ac:dyDescent="0.25"/>
  <cols>
    <col min="1" max="1" width="52.42578125" customWidth="1"/>
  </cols>
  <sheetData>
    <row r="1" spans="1:6" x14ac:dyDescent="0.25">
      <c r="A1" s="50" t="s">
        <v>35</v>
      </c>
      <c r="B1" s="50">
        <v>2017</v>
      </c>
      <c r="C1" s="50">
        <v>2018</v>
      </c>
      <c r="D1" s="50">
        <v>2019</v>
      </c>
      <c r="E1" s="50">
        <v>2020</v>
      </c>
      <c r="F1" s="50">
        <v>2021</v>
      </c>
    </row>
    <row r="2" spans="1:6" s="52" customFormat="1" x14ac:dyDescent="0.25">
      <c r="A2" s="51"/>
      <c r="B2" s="51"/>
      <c r="C2" s="51"/>
      <c r="D2" s="51"/>
      <c r="E2" s="51"/>
      <c r="F2" s="51"/>
    </row>
    <row r="3" spans="1:6" x14ac:dyDescent="0.25">
      <c r="A3" s="53" t="s">
        <v>36</v>
      </c>
      <c r="B3" s="54"/>
      <c r="C3" s="54"/>
      <c r="D3" s="54"/>
      <c r="E3" s="54"/>
      <c r="F3" s="54"/>
    </row>
    <row r="4" spans="1:6" x14ac:dyDescent="0.25">
      <c r="A4" s="55" t="s">
        <v>37</v>
      </c>
      <c r="B4" s="56">
        <v>17000</v>
      </c>
      <c r="C4" s="56">
        <v>35000</v>
      </c>
      <c r="D4" s="56">
        <v>35000</v>
      </c>
      <c r="E4" s="56">
        <v>35000</v>
      </c>
      <c r="F4" s="56">
        <v>35000</v>
      </c>
    </row>
    <row r="5" spans="1:6" x14ac:dyDescent="0.25">
      <c r="A5" s="55" t="s">
        <v>38</v>
      </c>
      <c r="B5" s="56">
        <v>5000</v>
      </c>
      <c r="C5" s="56">
        <v>5000</v>
      </c>
      <c r="D5" s="56">
        <v>5000</v>
      </c>
      <c r="E5" s="56">
        <v>5000</v>
      </c>
      <c r="F5" s="56">
        <v>5000</v>
      </c>
    </row>
    <row r="6" spans="1:6" x14ac:dyDescent="0.25">
      <c r="A6" s="55" t="s">
        <v>39</v>
      </c>
      <c r="B6" s="56">
        <v>10367.799999999999</v>
      </c>
      <c r="C6" s="56">
        <v>10367.799999999999</v>
      </c>
      <c r="D6" s="56">
        <v>10367.799999999999</v>
      </c>
      <c r="E6" s="56">
        <v>10367.799999999999</v>
      </c>
      <c r="F6" s="56">
        <v>10367.799999999999</v>
      </c>
    </row>
    <row r="7" spans="1:6" x14ac:dyDescent="0.25">
      <c r="A7" s="55" t="s">
        <v>40</v>
      </c>
      <c r="B7" s="56">
        <v>27632.2</v>
      </c>
      <c r="C7" s="56">
        <v>27632.2</v>
      </c>
      <c r="D7" s="56">
        <v>27632.2</v>
      </c>
      <c r="E7" s="56">
        <v>27632.2</v>
      </c>
      <c r="F7" s="56">
        <v>27632.2</v>
      </c>
    </row>
    <row r="8" spans="1:6" x14ac:dyDescent="0.25">
      <c r="A8" s="55" t="s">
        <v>41</v>
      </c>
      <c r="B8" s="56">
        <v>1000</v>
      </c>
      <c r="C8" s="56">
        <v>2000</v>
      </c>
      <c r="D8" s="56">
        <v>2000</v>
      </c>
      <c r="E8" s="56">
        <v>2000</v>
      </c>
      <c r="F8" s="56">
        <v>2000</v>
      </c>
    </row>
    <row r="9" spans="1:6" x14ac:dyDescent="0.25">
      <c r="A9" s="55" t="s">
        <v>42</v>
      </c>
      <c r="B9" s="56">
        <v>2000</v>
      </c>
      <c r="C9" s="56">
        <v>5000</v>
      </c>
      <c r="D9" s="56">
        <v>5000</v>
      </c>
      <c r="E9" s="56">
        <v>5000</v>
      </c>
      <c r="F9" s="56">
        <v>5000</v>
      </c>
    </row>
    <row r="10" spans="1:6" x14ac:dyDescent="0.25">
      <c r="A10" s="55" t="s">
        <v>43</v>
      </c>
      <c r="B10" s="56">
        <v>0</v>
      </c>
      <c r="C10" s="56">
        <v>5000</v>
      </c>
      <c r="D10" s="56">
        <v>5000</v>
      </c>
      <c r="E10" s="56">
        <v>5000</v>
      </c>
      <c r="F10" s="56">
        <v>5000</v>
      </c>
    </row>
    <row r="11" spans="1:6" x14ac:dyDescent="0.25">
      <c r="A11" s="55" t="s">
        <v>44</v>
      </c>
      <c r="B11" s="56">
        <v>0</v>
      </c>
      <c r="C11" s="56">
        <v>5000</v>
      </c>
      <c r="D11" s="56">
        <v>5000</v>
      </c>
      <c r="E11" s="56">
        <v>5000</v>
      </c>
      <c r="F11" s="56">
        <v>5000</v>
      </c>
    </row>
    <row r="12" spans="1:6" x14ac:dyDescent="0.25">
      <c r="B12" s="1"/>
      <c r="C12" s="1"/>
      <c r="D12" s="1"/>
      <c r="E12" s="1"/>
      <c r="F12" s="1"/>
    </row>
    <row r="13" spans="1:6" x14ac:dyDescent="0.25">
      <c r="A13" s="57" t="s">
        <v>45</v>
      </c>
      <c r="B13" s="58">
        <f>SUM(B4:B12)</f>
        <v>63000</v>
      </c>
      <c r="C13" s="58">
        <f t="shared" ref="C13:F13" si="0">SUM(C4:C12)</f>
        <v>95000</v>
      </c>
      <c r="D13" s="58">
        <f t="shared" si="0"/>
        <v>95000</v>
      </c>
      <c r="E13" s="58">
        <f t="shared" si="0"/>
        <v>95000</v>
      </c>
      <c r="F13" s="58">
        <f t="shared" si="0"/>
        <v>95000</v>
      </c>
    </row>
    <row r="14" spans="1:6" x14ac:dyDescent="0.25">
      <c r="B14" s="1"/>
      <c r="C14" s="1"/>
      <c r="D14" s="1"/>
      <c r="E14" s="1"/>
      <c r="F14" s="1"/>
    </row>
    <row r="15" spans="1:6" x14ac:dyDescent="0.25">
      <c r="A15" s="59" t="s">
        <v>46</v>
      </c>
      <c r="B15" s="1"/>
      <c r="C15" s="1"/>
      <c r="D15" s="1"/>
      <c r="E15" s="1"/>
      <c r="F15" s="1"/>
    </row>
    <row r="16" spans="1:6" x14ac:dyDescent="0.25">
      <c r="A16" s="59" t="s">
        <v>47</v>
      </c>
      <c r="B16" s="56">
        <v>12000</v>
      </c>
      <c r="C16" s="56">
        <v>12000</v>
      </c>
      <c r="D16" s="56">
        <v>12000</v>
      </c>
      <c r="E16" s="56">
        <v>12000</v>
      </c>
      <c r="F16" s="56">
        <v>12000</v>
      </c>
    </row>
    <row r="17" spans="1:6" x14ac:dyDescent="0.25">
      <c r="A17" s="59" t="s">
        <v>48</v>
      </c>
      <c r="B17" s="56">
        <v>4000</v>
      </c>
      <c r="C17" s="56">
        <v>13000</v>
      </c>
      <c r="D17" s="56">
        <v>13000</v>
      </c>
      <c r="E17" s="56">
        <v>13000</v>
      </c>
      <c r="F17" s="56">
        <v>13000</v>
      </c>
    </row>
    <row r="18" spans="1:6" x14ac:dyDescent="0.25">
      <c r="B18" s="1"/>
      <c r="C18" s="1"/>
      <c r="D18" s="1"/>
      <c r="E18" s="1"/>
      <c r="F18" s="1"/>
    </row>
    <row r="19" spans="1:6" x14ac:dyDescent="0.25">
      <c r="A19" s="59" t="s">
        <v>49</v>
      </c>
      <c r="B19" s="60">
        <f>SUM(B16:B18)</f>
        <v>16000</v>
      </c>
      <c r="C19" s="60">
        <f t="shared" ref="C19:F19" si="1">SUM(C16:C18)</f>
        <v>25000</v>
      </c>
      <c r="D19" s="60">
        <f t="shared" si="1"/>
        <v>25000</v>
      </c>
      <c r="E19" s="60">
        <f t="shared" si="1"/>
        <v>25000</v>
      </c>
      <c r="F19" s="60">
        <f t="shared" si="1"/>
        <v>25000</v>
      </c>
    </row>
    <row r="20" spans="1:6" x14ac:dyDescent="0.25">
      <c r="B20" s="1"/>
      <c r="C20" s="1"/>
      <c r="D20" s="1"/>
      <c r="E20" s="1"/>
      <c r="F20" s="1"/>
    </row>
    <row r="21" spans="1:6" x14ac:dyDescent="0.25">
      <c r="A21" s="61" t="s">
        <v>50</v>
      </c>
      <c r="B21" s="62">
        <f>B13+B19</f>
        <v>79000</v>
      </c>
      <c r="C21" s="62">
        <f t="shared" ref="C21:F21" si="2">C13+C19</f>
        <v>120000</v>
      </c>
      <c r="D21" s="62">
        <f t="shared" si="2"/>
        <v>120000</v>
      </c>
      <c r="E21" s="62">
        <f t="shared" si="2"/>
        <v>120000</v>
      </c>
      <c r="F21" s="62">
        <f t="shared" si="2"/>
        <v>120000</v>
      </c>
    </row>
    <row r="22" spans="1:6" x14ac:dyDescent="0.25">
      <c r="B22" s="1"/>
      <c r="C22" s="1"/>
      <c r="D22" s="1"/>
      <c r="E22" s="1"/>
      <c r="F22" s="1"/>
    </row>
    <row r="23" spans="1:6" x14ac:dyDescent="0.25">
      <c r="A23" s="66" t="s">
        <v>51</v>
      </c>
      <c r="B23" s="66"/>
      <c r="C23" s="66"/>
      <c r="D23" s="66"/>
      <c r="E23" s="66"/>
      <c r="F23" s="63">
        <f>SUM(B21:F21)</f>
        <v>559000</v>
      </c>
    </row>
    <row r="24" spans="1:6" x14ac:dyDescent="0.25">
      <c r="B24" s="1"/>
      <c r="C24" s="1"/>
      <c r="D24" s="1"/>
      <c r="E24" s="1"/>
      <c r="F24" s="1"/>
    </row>
    <row r="25" spans="1:6" x14ac:dyDescent="0.25">
      <c r="B25" s="1"/>
      <c r="C25" s="1"/>
      <c r="D25" s="1"/>
      <c r="E25" s="1"/>
      <c r="F25" s="1"/>
    </row>
    <row r="26" spans="1:6" x14ac:dyDescent="0.25">
      <c r="B26" s="1"/>
      <c r="C26" s="1"/>
      <c r="D26" s="1"/>
      <c r="E26" s="1"/>
      <c r="F26" s="1"/>
    </row>
    <row r="27" spans="1:6" x14ac:dyDescent="0.25">
      <c r="B27" s="1"/>
      <c r="C27" s="1"/>
      <c r="D27" s="1"/>
      <c r="E27" s="1"/>
      <c r="F27" s="1"/>
    </row>
    <row r="28" spans="1:6" x14ac:dyDescent="0.25">
      <c r="B28" s="1"/>
      <c r="C28" s="1"/>
      <c r="D28" s="1"/>
      <c r="E28" s="1"/>
      <c r="F28" s="1"/>
    </row>
    <row r="29" spans="1:6" x14ac:dyDescent="0.25">
      <c r="B29" s="1"/>
      <c r="C29" s="1"/>
      <c r="D29" s="1"/>
      <c r="E29" s="1"/>
      <c r="F29" s="1"/>
    </row>
  </sheetData>
  <mergeCells count="1"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AHORRO Y REMANENTE</vt:lpstr>
      <vt:lpstr>capital vivo</vt:lpstr>
      <vt:lpstr>intereses</vt:lpstr>
      <vt:lpstr>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FERNANDEZ FERNANDEZ, RAMON</cp:lastModifiedBy>
  <dcterms:created xsi:type="dcterms:W3CDTF">2017-04-03T11:06:47Z</dcterms:created>
  <dcterms:modified xsi:type="dcterms:W3CDTF">2017-04-04T09:23:13Z</dcterms:modified>
</cp:coreProperties>
</file>